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B06" sheetId="1" r:id="rId1"/>
    <sheet name="B07" sheetId="2" r:id="rId2"/>
    <sheet name="Sheet3" sheetId="3" r:id="rId3"/>
  </sheets>
  <externalReferences>
    <externalReference r:id="rId6"/>
  </externalReferences>
  <definedNames>
    <definedName name="_xlnm._FilterDatabase" localSheetId="0" hidden="1">'B06'!$A$1:$A$106</definedName>
    <definedName name="_xlnm._FilterDatabase" localSheetId="1" hidden="1">'B07'!$A$1:$A$113</definedName>
  </definedNames>
  <calcPr fullCalcOnLoad="1"/>
</workbook>
</file>

<file path=xl/sharedStrings.xml><?xml version="1.0" encoding="utf-8"?>
<sst xmlns="http://schemas.openxmlformats.org/spreadsheetml/2006/main" count="338" uniqueCount="158">
  <si>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</si>
  <si>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</si>
  <si>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</si>
  <si>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</si>
  <si>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</si>
  <si>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</si>
  <si>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</si>
  <si>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</si>
  <si>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</si>
  <si>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</si>
  <si>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</si>
  <si>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</si>
  <si>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</si>
  <si>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</si>
  <si>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</si>
  <si>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</si>
  <si>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</si>
  <si>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</si>
  <si>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</si>
  <si>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</si>
  <si>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</si>
  <si>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</si>
  <si>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</si>
  <si>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</si>
  <si>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</si>
  <si>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</si>
  <si>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</si>
  <si>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</si>
  <si>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</si>
  <si>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</si>
  <si>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</si>
  <si>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</si>
  <si>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Tổng số</t>
  </si>
  <si>
    <t>Cục Thi hành án DS</t>
  </si>
  <si>
    <t>1</t>
  </si>
  <si>
    <t>Nguyễn T.Bích Tần</t>
  </si>
  <si>
    <t>2</t>
  </si>
  <si>
    <t>Giáp Hoàng Cự</t>
  </si>
  <si>
    <t>3</t>
  </si>
  <si>
    <t>Nguyễn Thị Lan</t>
  </si>
  <si>
    <t>4</t>
  </si>
  <si>
    <t>Trần Văn Thùy</t>
  </si>
  <si>
    <t>5</t>
  </si>
  <si>
    <t>Ngô Thị Hảo</t>
  </si>
  <si>
    <t>6</t>
  </si>
  <si>
    <t>Nguyễn Tuấn Lại</t>
  </si>
  <si>
    <t>7</t>
  </si>
  <si>
    <t>Nguyễn Minh Hoàng</t>
  </si>
  <si>
    <t>8</t>
  </si>
  <si>
    <t>Phạm Hải Vân</t>
  </si>
  <si>
    <t>9</t>
  </si>
  <si>
    <t>Dương Văn Phúc</t>
  </si>
  <si>
    <t>10</t>
  </si>
  <si>
    <t>Nguyễn T.N.T.Bình</t>
  </si>
  <si>
    <t>Lê Thị Hoàn</t>
  </si>
  <si>
    <t>Nguyễn Văn Thơm</t>
  </si>
  <si>
    <t>B</t>
  </si>
  <si>
    <t>Chi cục các huyện, TP</t>
  </si>
  <si>
    <t>I</t>
  </si>
  <si>
    <t>Thành phố</t>
  </si>
  <si>
    <t>Dương Văn Cường</t>
  </si>
  <si>
    <t>Phạm Nguyễn Kiên</t>
  </si>
  <si>
    <t>Phan Thị Việt Hà</t>
  </si>
  <si>
    <t>Nguyễn Thị Liên</t>
  </si>
  <si>
    <t>Lưu Ngọc Hùng</t>
  </si>
  <si>
    <t>Hà Thị Thái</t>
  </si>
  <si>
    <t>Vũ Ngọc Tùng</t>
  </si>
  <si>
    <t>Nguyễn Thành Bắc</t>
  </si>
  <si>
    <t>II</t>
  </si>
  <si>
    <t xml:space="preserve"> Lạng Giang</t>
  </si>
  <si>
    <t>Nguyễn Thế Hùng</t>
  </si>
  <si>
    <t>Nguyễn Hữu Lợi</t>
  </si>
  <si>
    <t>Nguyễn Thị Bốn</t>
  </si>
  <si>
    <t>Phùng Văn Mười</t>
  </si>
  <si>
    <t>Nguyễn Thị Dịu</t>
  </si>
  <si>
    <t>III</t>
  </si>
  <si>
    <t>Hiệp Hòa</t>
  </si>
  <si>
    <t>Nguyễn Hoàng Thủy</t>
  </si>
  <si>
    <t>Ngô Quốc Pháp</t>
  </si>
  <si>
    <t>Lê Việt Quang</t>
  </si>
  <si>
    <t>Trần Trường Sơn</t>
  </si>
  <si>
    <t>Ngô Văn Dũng</t>
  </si>
  <si>
    <t>IV</t>
  </si>
  <si>
    <t>Sơn Động</t>
  </si>
  <si>
    <t>V</t>
  </si>
  <si>
    <t>Lục Nam</t>
  </si>
  <si>
    <t>Nguyễn Duy Tập</t>
  </si>
  <si>
    <t>Dương Văn Đang</t>
  </si>
  <si>
    <t>Đoàn Văn Huê</t>
  </si>
  <si>
    <t>Bùi Thị Hiền</t>
  </si>
  <si>
    <t>VI</t>
  </si>
  <si>
    <t>Yên Thế</t>
  </si>
  <si>
    <t>VII</t>
  </si>
  <si>
    <t>Yên Dũng</t>
  </si>
  <si>
    <t>Nguyễn Thị Thủy Khơi</t>
  </si>
  <si>
    <t>Nguyễn Văn Giới</t>
  </si>
  <si>
    <t>Nguyễn Thành Long</t>
  </si>
  <si>
    <t>Nguyễn Thị Phi Điệp</t>
  </si>
  <si>
    <t>VIII</t>
  </si>
  <si>
    <t>Việt Yên</t>
  </si>
  <si>
    <t>Đỗ Văn Ngà</t>
  </si>
  <si>
    <t>Hoàng Công Đức</t>
  </si>
  <si>
    <t>Nguyễn Văn Trường</t>
  </si>
  <si>
    <t>Nguyễn Thành Lợi</t>
  </si>
  <si>
    <t>Trần Thế Tam</t>
  </si>
  <si>
    <t>Trần Văn Lâm</t>
  </si>
  <si>
    <t>IX</t>
  </si>
  <si>
    <t>Lục Ngạn</t>
  </si>
  <si>
    <t>X</t>
  </si>
  <si>
    <t>Tân Yên</t>
  </si>
  <si>
    <t>Giáp Văn Bền</t>
  </si>
  <si>
    <t>Nguyễn Văn Khởi</t>
  </si>
  <si>
    <t>Đoàn Minh Anh</t>
  </si>
  <si>
    <t xml:space="preserve">    NGƯỜI LẬP BIỂU</t>
  </si>
  <si>
    <t>(ký, họ tên)</t>
  </si>
  <si>
    <t>Biểu số: 07/TK-THA</t>
  </si>
  <si>
    <t xml:space="preserve">   KẾT QUẢ THI HÀNH ÁN DÂN SỰ TÍNH BẰNG TIỀN </t>
  </si>
  <si>
    <t>Đơn vị  báo cáo…...………..</t>
  </si>
  <si>
    <t>Cục THADS tỉnh Bắc Giang</t>
  </si>
  <si>
    <t>Đơn vị nhận báo cáo….....…..</t>
  </si>
  <si>
    <t>Tổng cục THADS-BTP Hà Nội</t>
  </si>
  <si>
    <t>Đơn vị tính: 1.000 VN đồng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</si>
  <si>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</si>
  <si>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chỉ+ giảm)/ Có điều kiện * 100%</t>
  </si>
  <si>
    <t>Chưa có điều
 kiện hành</t>
  </si>
  <si>
    <t>Giảm thi hành án</t>
  </si>
  <si>
    <r>
      <t xml:space="preserve">Tạm dừng THA để </t>
    </r>
    <r>
      <rPr>
        <sz val="8"/>
        <rFont val="Times New Roman"/>
        <family val="1"/>
      </rPr>
      <t>GQKN</t>
    </r>
  </si>
  <si>
    <t>Vi Văn Lưu</t>
  </si>
  <si>
    <t>Nguyễn Mạnh Chiến</t>
  </si>
  <si>
    <t>Thân Văn Tuấn</t>
  </si>
  <si>
    <t>Phạm Văn Tám</t>
  </si>
  <si>
    <t>Nguyễn Thành Phương</t>
  </si>
  <si>
    <t xml:space="preserve"> </t>
  </si>
  <si>
    <t>Nguyễn Thị Công Mừng</t>
  </si>
  <si>
    <t>Nguyễn T. Công Mừng</t>
  </si>
  <si>
    <t>Lã Văn Minh</t>
  </si>
  <si>
    <t>Nguyễn T. Bích Tần</t>
  </si>
  <si>
    <t>Lê Đắc Hùng</t>
  </si>
  <si>
    <t xml:space="preserve">Đoàn Minh Anh </t>
  </si>
  <si>
    <t>Nguyễn H. Thủy</t>
  </si>
  <si>
    <t>Trần Thị Loan</t>
  </si>
  <si>
    <t>Vũ Hoàng Phúc Hưng</t>
  </si>
  <si>
    <t>Nguyễn Thúy Hằng</t>
  </si>
  <si>
    <t>Nguyễn T.Thu Thủy</t>
  </si>
  <si>
    <t>Hoàng T. T. Trang</t>
  </si>
  <si>
    <t>11</t>
  </si>
  <si>
    <t>12</t>
  </si>
  <si>
    <t>Phạm Văn Thái</t>
  </si>
  <si>
    <t>KT. CỤC TRƯỞNG</t>
  </si>
  <si>
    <t>PHÓ CỤC TRƯỞNG</t>
  </si>
  <si>
    <t>Vi Thị Hải Lý</t>
  </si>
  <si>
    <t xml:space="preserve">Trần Huy Biên </t>
  </si>
  <si>
    <t>Thăng Xuân Lâm</t>
  </si>
  <si>
    <t>Nguyễn Thị Thu Thủy</t>
  </si>
  <si>
    <t>07 tháng năm 2018</t>
  </si>
  <si>
    <t xml:space="preserve"> Bắc Giang, ngày 04 tháng 5 năm 2018</t>
  </si>
  <si>
    <t>13</t>
  </si>
  <si>
    <t>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</si>
</sst>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9" fillId="33" borderId="10" xfId="42" applyNumberFormat="1" applyFont="1" applyFill="1" applyBorder="1" applyAlignment="1" applyProtection="1">
      <alignment horizontal="center" vertical="center"/>
      <protection/>
    </xf>
    <xf numFmtId="43" fontId="10" fillId="33" borderId="10" xfId="42" applyNumberFormat="1" applyFont="1" applyFill="1" applyBorder="1" applyAlignment="1">
      <alignment horizontal="center"/>
    </xf>
    <xf numFmtId="164" fontId="11" fillId="33" borderId="10" xfId="42" applyNumberFormat="1" applyFont="1" applyFill="1" applyBorder="1" applyAlignment="1" applyProtection="1">
      <alignment horizontal="center" vertical="center"/>
      <protection/>
    </xf>
    <xf numFmtId="164" fontId="13" fillId="33" borderId="10" xfId="42" applyNumberFormat="1" applyFont="1" applyFill="1" applyBorder="1" applyAlignment="1" applyProtection="1">
      <alignment horizontal="center" vertical="center"/>
      <protection/>
    </xf>
    <xf numFmtId="43" fontId="14" fillId="33" borderId="10" xfId="42" applyNumberFormat="1" applyFont="1" applyFill="1" applyBorder="1" applyAlignment="1">
      <alignment horizontal="center"/>
    </xf>
    <xf numFmtId="164" fontId="15" fillId="33" borderId="12" xfId="42" applyNumberFormat="1" applyFont="1" applyFill="1" applyBorder="1" applyAlignment="1" applyProtection="1">
      <alignment horizontal="center" vertical="center"/>
      <protection/>
    </xf>
    <xf numFmtId="164" fontId="13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2" xfId="42" applyNumberFormat="1" applyFont="1" applyFill="1" applyBorder="1" applyAlignment="1" applyProtection="1">
      <alignment horizontal="center" vertical="center"/>
      <protection/>
    </xf>
    <xf numFmtId="164" fontId="15" fillId="33" borderId="14" xfId="42" applyNumberFormat="1" applyFont="1" applyFill="1" applyBorder="1" applyAlignment="1" applyProtection="1">
      <alignment horizontal="center" vertical="center"/>
      <protection/>
    </xf>
    <xf numFmtId="164" fontId="16" fillId="33" borderId="14" xfId="42" applyNumberFormat="1" applyFont="1" applyFill="1" applyBorder="1" applyAlignment="1" applyProtection="1">
      <alignment horizontal="center" vertical="center"/>
      <protection/>
    </xf>
    <xf numFmtId="164" fontId="16" fillId="33" borderId="13" xfId="42" applyNumberFormat="1" applyFont="1" applyFill="1" applyBorder="1" applyAlignment="1" applyProtection="1">
      <alignment horizontal="center" vertical="center"/>
      <protection/>
    </xf>
    <xf numFmtId="1" fontId="16" fillId="33" borderId="13" xfId="42" applyNumberFormat="1" applyFont="1" applyFill="1" applyBorder="1" applyAlignment="1" applyProtection="1">
      <alignment horizontal="right" vertical="center"/>
      <protection/>
    </xf>
    <xf numFmtId="164" fontId="13" fillId="33" borderId="15" xfId="42" applyNumberFormat="1" applyFont="1" applyFill="1" applyBorder="1" applyAlignment="1">
      <alignment horizontal="center"/>
    </xf>
    <xf numFmtId="164" fontId="15" fillId="33" borderId="12" xfId="42" applyNumberFormat="1" applyFont="1" applyFill="1" applyBorder="1" applyAlignment="1" applyProtection="1" quotePrefix="1">
      <alignment horizontal="center" vertical="center"/>
      <protection/>
    </xf>
    <xf numFmtId="164" fontId="13" fillId="33" borderId="12" xfId="42" applyNumberFormat="1" applyFont="1" applyFill="1" applyBorder="1" applyAlignment="1" applyProtection="1">
      <alignment horizontal="center" vertical="center"/>
      <protection/>
    </xf>
    <xf numFmtId="164" fontId="15" fillId="33" borderId="13" xfId="42" applyNumberFormat="1" applyFont="1" applyFill="1" applyBorder="1" applyAlignment="1" applyProtection="1" quotePrefix="1">
      <alignment horizontal="center" vertical="center"/>
      <protection/>
    </xf>
    <xf numFmtId="164" fontId="13" fillId="33" borderId="16" xfId="42" applyNumberFormat="1" applyFont="1" applyFill="1" applyBorder="1" applyAlignment="1" applyProtection="1">
      <alignment horizontal="center" vertical="center"/>
      <protection/>
    </xf>
    <xf numFmtId="164" fontId="16" fillId="33" borderId="16" xfId="42" applyNumberFormat="1" applyFont="1" applyFill="1" applyBorder="1" applyAlignment="1" applyProtection="1">
      <alignment horizontal="center" vertical="center"/>
      <protection/>
    </xf>
    <xf numFmtId="164" fontId="11" fillId="33" borderId="14" xfId="42" applyNumberFormat="1" applyFont="1" applyFill="1" applyBorder="1" applyAlignment="1" applyProtection="1" quotePrefix="1">
      <alignment horizontal="center" vertical="center"/>
      <protection/>
    </xf>
    <xf numFmtId="164" fontId="13" fillId="33" borderId="14" xfId="42" applyNumberFormat="1" applyFont="1" applyFill="1" applyBorder="1" applyAlignment="1" applyProtection="1">
      <alignment horizontal="center" vertical="center"/>
      <protection/>
    </xf>
    <xf numFmtId="164" fontId="11" fillId="33" borderId="13" xfId="42" applyNumberFormat="1" applyFont="1" applyFill="1" applyBorder="1" applyAlignment="1" applyProtection="1" quotePrefix="1">
      <alignment horizontal="center" vertical="center"/>
      <protection/>
    </xf>
    <xf numFmtId="164" fontId="11" fillId="33" borderId="16" xfId="42" applyNumberFormat="1" applyFont="1" applyFill="1" applyBorder="1" applyAlignment="1" applyProtection="1" quotePrefix="1">
      <alignment horizontal="center" vertical="center"/>
      <protection/>
    </xf>
    <xf numFmtId="164" fontId="11" fillId="33" borderId="12" xfId="42" applyNumberFormat="1" applyFont="1" applyFill="1" applyBorder="1" applyAlignment="1" applyProtection="1" quotePrefix="1">
      <alignment horizontal="center" vertical="center"/>
      <protection/>
    </xf>
    <xf numFmtId="164" fontId="13" fillId="33" borderId="12" xfId="42" applyNumberFormat="1" applyFont="1" applyFill="1" applyBorder="1" applyAlignment="1" applyProtection="1">
      <alignment horizontal="right" vertical="center"/>
      <protection/>
    </xf>
    <xf numFmtId="164" fontId="16" fillId="33" borderId="12" xfId="42" applyNumberFormat="1" applyFont="1" applyFill="1" applyBorder="1" applyAlignment="1" applyProtection="1">
      <alignment horizontal="right" vertical="center"/>
      <protection/>
    </xf>
    <xf numFmtId="164" fontId="13" fillId="33" borderId="13" xfId="42" applyNumberFormat="1" applyFont="1" applyFill="1" applyBorder="1" applyAlignment="1" applyProtection="1">
      <alignment horizontal="right" vertical="center"/>
      <protection/>
    </xf>
    <xf numFmtId="164" fontId="16" fillId="33" borderId="13" xfId="42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>
      <alignment horizontal="center" wrapText="1"/>
    </xf>
    <xf numFmtId="164" fontId="22" fillId="33" borderId="0" xfId="42" applyNumberFormat="1" applyFont="1" applyFill="1" applyBorder="1" applyAlignment="1">
      <alignment horizontal="center" wrapText="1"/>
    </xf>
    <xf numFmtId="164" fontId="24" fillId="33" borderId="0" xfId="42" applyNumberFormat="1" applyFont="1" applyFill="1" applyBorder="1" applyAlignment="1">
      <alignment/>
    </xf>
    <xf numFmtId="49" fontId="25" fillId="33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 horizontal="center" wrapText="1"/>
    </xf>
    <xf numFmtId="164" fontId="22" fillId="33" borderId="0" xfId="42" applyNumberFormat="1" applyFont="1" applyFill="1" applyBorder="1" applyAlignment="1">
      <alignment wrapText="1"/>
    </xf>
    <xf numFmtId="164" fontId="22" fillId="0" borderId="0" xfId="42" applyNumberFormat="1" applyFont="1" applyBorder="1" applyAlignment="1">
      <alignment horizontal="center" wrapText="1"/>
    </xf>
    <xf numFmtId="164" fontId="22" fillId="33" borderId="0" xfId="42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/>
    </xf>
    <xf numFmtId="164" fontId="24" fillId="33" borderId="0" xfId="42" applyNumberFormat="1" applyFont="1" applyFill="1" applyAlignment="1">
      <alignment/>
    </xf>
    <xf numFmtId="164" fontId="26" fillId="33" borderId="0" xfId="42" applyNumberFormat="1" applyFont="1" applyFill="1" applyAlignment="1">
      <alignment/>
    </xf>
    <xf numFmtId="164" fontId="24" fillId="33" borderId="0" xfId="42" applyNumberFormat="1" applyFont="1" applyFill="1" applyAlignment="1">
      <alignment/>
    </xf>
    <xf numFmtId="49" fontId="27" fillId="33" borderId="0" xfId="0" applyNumberFormat="1" applyFont="1" applyFill="1" applyAlignment="1">
      <alignment wrapText="1"/>
    </xf>
    <xf numFmtId="164" fontId="27" fillId="33" borderId="0" xfId="42" applyNumberFormat="1" applyFont="1" applyFill="1" applyAlignment="1">
      <alignment wrapText="1"/>
    </xf>
    <xf numFmtId="164" fontId="28" fillId="33" borderId="0" xfId="42" applyNumberFormat="1" applyFont="1" applyFill="1" applyAlignment="1">
      <alignment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9" fontId="29" fillId="33" borderId="0" xfId="0" applyNumberFormat="1" applyFont="1" applyFill="1" applyBorder="1" applyAlignment="1" applyProtection="1">
      <alignment/>
      <protection/>
    </xf>
    <xf numFmtId="164" fontId="29" fillId="33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64" fontId="29" fillId="0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 horizontal="center" wrapText="1"/>
      <protection/>
    </xf>
    <xf numFmtId="164" fontId="29" fillId="33" borderId="0" xfId="0" applyNumberFormat="1" applyFont="1" applyFill="1" applyBorder="1" applyAlignment="1" applyProtection="1">
      <alignment horizontal="center" wrapText="1"/>
      <protection/>
    </xf>
    <xf numFmtId="164" fontId="31" fillId="33" borderId="0" xfId="0" applyNumberFormat="1" applyFont="1" applyFill="1" applyBorder="1" applyAlignment="1" applyProtection="1">
      <alignment/>
      <protection/>
    </xf>
    <xf numFmtId="164" fontId="32" fillId="33" borderId="0" xfId="0" applyNumberFormat="1" applyFont="1" applyFill="1" applyBorder="1" applyAlignment="1" applyProtection="1">
      <alignment/>
      <protection/>
    </xf>
    <xf numFmtId="164" fontId="29" fillId="33" borderId="0" xfId="0" applyNumberFormat="1" applyFont="1" applyFill="1" applyBorder="1" applyAlignment="1" applyProtection="1">
      <alignment horizontal="center"/>
      <protection/>
    </xf>
    <xf numFmtId="49" fontId="17" fillId="33" borderId="0" xfId="0" applyNumberFormat="1" applyFont="1" applyFill="1" applyBorder="1" applyAlignment="1" applyProtection="1">
      <alignment/>
      <protection/>
    </xf>
    <xf numFmtId="164" fontId="17" fillId="33" borderId="0" xfId="0" applyNumberFormat="1" applyFont="1" applyFill="1" applyBorder="1" applyAlignment="1" applyProtection="1">
      <alignment/>
      <protection/>
    </xf>
    <xf numFmtId="164" fontId="33" fillId="33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16" fillId="33" borderId="0" xfId="0" applyNumberFormat="1" applyFont="1" applyFill="1" applyBorder="1" applyAlignment="1" applyProtection="1">
      <alignment horizontal="center" vertical="center" wrapText="1"/>
      <protection/>
    </xf>
    <xf numFmtId="164" fontId="16" fillId="33" borderId="17" xfId="0" applyNumberFormat="1" applyFont="1" applyFill="1" applyBorder="1" applyAlignment="1" applyProtection="1">
      <alignment horizontal="center" vertical="center"/>
      <protection/>
    </xf>
    <xf numFmtId="164" fontId="13" fillId="33" borderId="17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 horizontal="center" vertical="center"/>
      <protection/>
    </xf>
    <xf numFmtId="164" fontId="14" fillId="33" borderId="17" xfId="0" applyNumberFormat="1" applyFont="1" applyFill="1" applyBorder="1" applyAlignment="1" applyProtection="1">
      <alignment horizontal="center" vertical="center"/>
      <protection/>
    </xf>
    <xf numFmtId="43" fontId="14" fillId="33" borderId="17" xfId="0" applyNumberFormat="1" applyFont="1" applyFill="1" applyBorder="1" applyAlignment="1" applyProtection="1">
      <alignment horizontal="center"/>
      <protection/>
    </xf>
    <xf numFmtId="43" fontId="14" fillId="33" borderId="0" xfId="0" applyNumberFormat="1" applyFont="1" applyFill="1" applyBorder="1" applyAlignment="1" applyProtection="1">
      <alignment horizontal="center"/>
      <protection/>
    </xf>
    <xf numFmtId="164" fontId="11" fillId="34" borderId="17" xfId="0" applyNumberFormat="1" applyFont="1" applyFill="1" applyBorder="1" applyAlignment="1" applyProtection="1">
      <alignment horizontal="center" vertical="center"/>
      <protection/>
    </xf>
    <xf numFmtId="164" fontId="14" fillId="34" borderId="17" xfId="0" applyNumberFormat="1" applyFont="1" applyFill="1" applyBorder="1" applyAlignment="1" applyProtection="1">
      <alignment horizontal="center" vertical="center"/>
      <protection/>
    </xf>
    <xf numFmtId="164" fontId="14" fillId="34" borderId="18" xfId="0" applyNumberFormat="1" applyFont="1" applyFill="1" applyBorder="1" applyAlignment="1" applyProtection="1">
      <alignment horizontal="center" vertical="center"/>
      <protection/>
    </xf>
    <xf numFmtId="164" fontId="15" fillId="33" borderId="18" xfId="0" applyNumberFormat="1" applyFont="1" applyFill="1" applyBorder="1" applyAlignment="1" applyProtection="1">
      <alignment horizontal="center" vertical="center"/>
      <protection/>
    </xf>
    <xf numFmtId="0" fontId="15" fillId="33" borderId="18" xfId="0" applyNumberFormat="1" applyFont="1" applyFill="1" applyBorder="1" applyAlignment="1" applyProtection="1">
      <alignment horizontal="left"/>
      <protection/>
    </xf>
    <xf numFmtId="164" fontId="14" fillId="33" borderId="18" xfId="0" applyNumberFormat="1" applyFont="1" applyFill="1" applyBorder="1" applyAlignment="1" applyProtection="1">
      <alignment horizontal="center"/>
      <protection/>
    </xf>
    <xf numFmtId="164" fontId="34" fillId="33" borderId="19" xfId="0" applyNumberFormat="1" applyFont="1" applyFill="1" applyBorder="1" applyAlignment="1" applyProtection="1">
      <alignment horizontal="center"/>
      <protection/>
    </xf>
    <xf numFmtId="164" fontId="14" fillId="35" borderId="19" xfId="0" applyNumberFormat="1" applyFont="1" applyFill="1" applyBorder="1" applyAlignment="1" applyProtection="1">
      <alignment horizontal="center" vertical="center"/>
      <protection/>
    </xf>
    <xf numFmtId="164" fontId="14" fillId="33" borderId="19" xfId="0" applyNumberFormat="1" applyFont="1" applyFill="1" applyBorder="1" applyAlignment="1" applyProtection="1">
      <alignment horizontal="center"/>
      <protection/>
    </xf>
    <xf numFmtId="164" fontId="34" fillId="33" borderId="20" xfId="0" applyNumberFormat="1" applyFont="1" applyFill="1" applyBorder="1" applyAlignment="1" applyProtection="1">
      <alignment horizontal="center" vertical="center"/>
      <protection/>
    </xf>
    <xf numFmtId="164" fontId="15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19" xfId="0" applyNumberFormat="1" applyFont="1" applyFill="1" applyBorder="1" applyAlignment="1" applyProtection="1">
      <alignment horizontal="left"/>
      <protection/>
    </xf>
    <xf numFmtId="0" fontId="15" fillId="33" borderId="20" xfId="0" applyNumberFormat="1" applyFont="1" applyFill="1" applyBorder="1" applyAlignment="1" applyProtection="1">
      <alignment horizontal="left"/>
      <protection/>
    </xf>
    <xf numFmtId="164" fontId="14" fillId="33" borderId="21" xfId="0" applyNumberFormat="1" applyFont="1" applyFill="1" applyBorder="1" applyAlignment="1" applyProtection="1">
      <alignment horizontal="center"/>
      <protection/>
    </xf>
    <xf numFmtId="164" fontId="11" fillId="33" borderId="17" xfId="0" applyNumberFormat="1" applyFont="1" applyFill="1" applyBorder="1" applyAlignment="1" applyProtection="1">
      <alignment horizontal="center" vertical="center"/>
      <protection/>
    </xf>
    <xf numFmtId="164" fontId="14" fillId="33" borderId="22" xfId="0" applyNumberFormat="1" applyFont="1" applyFill="1" applyBorder="1" applyAlignment="1" applyProtection="1">
      <alignment horizontal="center"/>
      <protection/>
    </xf>
    <xf numFmtId="164" fontId="14" fillId="34" borderId="17" xfId="0" applyNumberFormat="1" applyFont="1" applyFill="1" applyBorder="1" applyAlignment="1" applyProtection="1">
      <alignment horizontal="center"/>
      <protection/>
    </xf>
    <xf numFmtId="164" fontId="11" fillId="33" borderId="18" xfId="0" applyNumberFormat="1" applyFont="1" applyFill="1" applyBorder="1" applyAlignment="1" applyProtection="1">
      <alignment horizontal="center" vertical="center"/>
      <protection/>
    </xf>
    <xf numFmtId="164" fontId="14" fillId="33" borderId="20" xfId="0" applyNumberFormat="1" applyFont="1" applyFill="1" applyBorder="1" applyAlignment="1" applyProtection="1">
      <alignment horizontal="center"/>
      <protection/>
    </xf>
    <xf numFmtId="164" fontId="34" fillId="33" borderId="18" xfId="0" applyNumberFormat="1" applyFont="1" applyFill="1" applyBorder="1" applyAlignment="1" applyProtection="1">
      <alignment horizontal="center" vertical="center"/>
      <protection/>
    </xf>
    <xf numFmtId="164" fontId="14" fillId="33" borderId="18" xfId="0" applyNumberFormat="1" applyFont="1" applyFill="1" applyBorder="1" applyAlignment="1" applyProtection="1">
      <alignment horizontal="center" vertical="center"/>
      <protection/>
    </xf>
    <xf numFmtId="164" fontId="14" fillId="35" borderId="18" xfId="0" applyNumberFormat="1" applyFont="1" applyFill="1" applyBorder="1" applyAlignment="1" applyProtection="1">
      <alignment horizontal="center" vertical="center"/>
      <protection/>
    </xf>
    <xf numFmtId="164" fontId="34" fillId="33" borderId="18" xfId="0" applyNumberFormat="1" applyFont="1" applyFill="1" applyBorder="1" applyAlignment="1" applyProtection="1">
      <alignment horizontal="center" vertical="center"/>
      <protection/>
    </xf>
    <xf numFmtId="164" fontId="34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21" xfId="0" applyNumberFormat="1" applyFont="1" applyFill="1" applyBorder="1" applyAlignment="1" applyProtection="1">
      <alignment horizontal="left"/>
      <protection/>
    </xf>
    <xf numFmtId="164" fontId="34" fillId="33" borderId="21" xfId="0" applyNumberFormat="1" applyFont="1" applyFill="1" applyBorder="1" applyAlignment="1" applyProtection="1">
      <alignment horizontal="center" vertical="center"/>
      <protection/>
    </xf>
    <xf numFmtId="164" fontId="11" fillId="33" borderId="20" xfId="0" applyNumberFormat="1" applyFont="1" applyFill="1" applyBorder="1" applyAlignment="1" applyProtection="1">
      <alignment horizontal="center" vertical="center"/>
      <protection/>
    </xf>
    <xf numFmtId="164" fontId="14" fillId="35" borderId="20" xfId="0" applyNumberFormat="1" applyFont="1" applyFill="1" applyBorder="1" applyAlignment="1" applyProtection="1">
      <alignment horizontal="center" vertical="center"/>
      <protection/>
    </xf>
    <xf numFmtId="164" fontId="11" fillId="33" borderId="19" xfId="0" applyNumberFormat="1" applyFont="1" applyFill="1" applyBorder="1" applyAlignment="1" applyProtection="1">
      <alignment horizontal="center" vertical="center"/>
      <protection/>
    </xf>
    <xf numFmtId="164" fontId="34" fillId="33" borderId="23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/>
      <protection/>
    </xf>
    <xf numFmtId="164" fontId="11" fillId="33" borderId="21" xfId="0" applyNumberFormat="1" applyFont="1" applyFill="1" applyBorder="1" applyAlignment="1" applyProtection="1">
      <alignment horizontal="center" vertical="center"/>
      <protection/>
    </xf>
    <xf numFmtId="164" fontId="14" fillId="34" borderId="22" xfId="0" applyNumberFormat="1" applyFont="1" applyFill="1" applyBorder="1" applyAlignment="1" applyProtection="1">
      <alignment horizontal="center"/>
      <protection/>
    </xf>
    <xf numFmtId="164" fontId="14" fillId="35" borderId="23" xfId="0" applyNumberFormat="1" applyFont="1" applyFill="1" applyBorder="1" applyAlignment="1" applyProtection="1">
      <alignment horizontal="center" vertical="center"/>
      <protection/>
    </xf>
    <xf numFmtId="164" fontId="34" fillId="34" borderId="17" xfId="0" applyNumberFormat="1" applyFont="1" applyFill="1" applyBorder="1" applyAlignment="1" applyProtection="1">
      <alignment horizontal="center" vertical="center"/>
      <protection/>
    </xf>
    <xf numFmtId="164" fontId="14" fillId="33" borderId="20" xfId="0" applyNumberFormat="1" applyFont="1" applyFill="1" applyBorder="1" applyAlignment="1" applyProtection="1">
      <alignment horizontal="center" vertical="center"/>
      <protection/>
    </xf>
    <xf numFmtId="0" fontId="15" fillId="33" borderId="24" xfId="0" applyNumberFormat="1" applyFont="1" applyFill="1" applyBorder="1" applyAlignment="1" applyProtection="1">
      <alignment horizontal="left"/>
      <protection/>
    </xf>
    <xf numFmtId="1" fontId="14" fillId="35" borderId="19" xfId="0" applyNumberFormat="1" applyFont="1" applyFill="1" applyBorder="1" applyAlignment="1" applyProtection="1">
      <alignment horizontal="center" vertical="center"/>
      <protection/>
    </xf>
    <xf numFmtId="164" fontId="31" fillId="33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wrapText="1"/>
      <protection/>
    </xf>
    <xf numFmtId="164" fontId="2" fillId="33" borderId="0" xfId="0" applyNumberFormat="1" applyFont="1" applyFill="1" applyBorder="1" applyAlignment="1" applyProtection="1">
      <alignment wrapText="1"/>
      <protection/>
    </xf>
    <xf numFmtId="164" fontId="4" fillId="33" borderId="0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Fill="1" applyBorder="1" applyAlignment="1" applyProtection="1">
      <alignment/>
      <protection/>
    </xf>
    <xf numFmtId="164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164" fontId="37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13" fillId="33" borderId="12" xfId="42" applyNumberFormat="1" applyFont="1" applyFill="1" applyBorder="1" applyAlignment="1" applyProtection="1">
      <alignment horizontal="right" vertical="center"/>
      <protection/>
    </xf>
    <xf numFmtId="0" fontId="13" fillId="33" borderId="13" xfId="42" applyNumberFormat="1" applyFont="1" applyFill="1" applyBorder="1" applyAlignment="1" applyProtection="1">
      <alignment horizontal="right" vertical="center"/>
      <protection/>
    </xf>
    <xf numFmtId="0" fontId="15" fillId="33" borderId="12" xfId="42" applyNumberFormat="1" applyFont="1" applyFill="1" applyBorder="1" applyAlignment="1" applyProtection="1">
      <alignment horizontal="left"/>
      <protection/>
    </xf>
    <xf numFmtId="0" fontId="15" fillId="33" borderId="12" xfId="0" applyNumberFormat="1" applyFont="1" applyFill="1" applyBorder="1" applyAlignment="1">
      <alignment horizontal="left"/>
    </xf>
    <xf numFmtId="0" fontId="15" fillId="33" borderId="14" xfId="0" applyNumberFormat="1" applyFont="1" applyFill="1" applyBorder="1" applyAlignment="1">
      <alignment horizontal="left"/>
    </xf>
    <xf numFmtId="0" fontId="15" fillId="33" borderId="13" xfId="0" applyNumberFormat="1" applyFont="1" applyFill="1" applyBorder="1" applyAlignment="1">
      <alignment horizontal="left"/>
    </xf>
    <xf numFmtId="0" fontId="15" fillId="33" borderId="25" xfId="0" applyNumberFormat="1" applyFont="1" applyFill="1" applyBorder="1" applyAlignment="1">
      <alignment horizontal="left"/>
    </xf>
    <xf numFmtId="0" fontId="15" fillId="33" borderId="16" xfId="0" applyNumberFormat="1" applyFont="1" applyFill="1" applyBorder="1" applyAlignment="1">
      <alignment horizontal="left"/>
    </xf>
    <xf numFmtId="0" fontId="15" fillId="33" borderId="12" xfId="42" applyNumberFormat="1" applyFont="1" applyFill="1" applyBorder="1" applyAlignment="1" applyProtection="1">
      <alignment horizontal="left" vertical="center"/>
      <protection/>
    </xf>
    <xf numFmtId="0" fontId="11" fillId="33" borderId="10" xfId="42" applyNumberFormat="1" applyFont="1" applyFill="1" applyBorder="1" applyAlignment="1" applyProtection="1">
      <alignment horizontal="left" vertical="center"/>
      <protection/>
    </xf>
    <xf numFmtId="0" fontId="15" fillId="33" borderId="14" xfId="42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0" fontId="15" fillId="33" borderId="18" xfId="0" applyNumberFormat="1" applyFont="1" applyFill="1" applyBorder="1" applyAlignment="1" applyProtection="1">
      <alignment horizontal="left" vertical="center"/>
      <protection/>
    </xf>
    <xf numFmtId="0" fontId="15" fillId="33" borderId="19" xfId="0" applyNumberFormat="1" applyFont="1" applyFill="1" applyBorder="1" applyAlignment="1" applyProtection="1">
      <alignment horizontal="left" vertical="center"/>
      <protection/>
    </xf>
    <xf numFmtId="164" fontId="15" fillId="33" borderId="0" xfId="42" applyNumberFormat="1" applyFont="1" applyFill="1" applyBorder="1" applyAlignment="1" applyProtection="1" quotePrefix="1">
      <alignment horizontal="center" vertical="center"/>
      <protection/>
    </xf>
    <xf numFmtId="0" fontId="15" fillId="33" borderId="0" xfId="0" applyNumberFormat="1" applyFont="1" applyFill="1" applyBorder="1" applyAlignment="1">
      <alignment horizontal="left"/>
    </xf>
    <xf numFmtId="164" fontId="13" fillId="33" borderId="0" xfId="42" applyNumberFormat="1" applyFont="1" applyFill="1" applyBorder="1" applyAlignment="1" applyProtection="1">
      <alignment horizontal="center" vertical="center"/>
      <protection/>
    </xf>
    <xf numFmtId="164" fontId="16" fillId="33" borderId="0" xfId="42" applyNumberFormat="1" applyFont="1" applyFill="1" applyBorder="1" applyAlignment="1" applyProtection="1">
      <alignment horizontal="center" vertical="center"/>
      <protection/>
    </xf>
    <xf numFmtId="43" fontId="14" fillId="33" borderId="0" xfId="42" applyNumberFormat="1" applyFont="1" applyFill="1" applyBorder="1" applyAlignment="1">
      <alignment horizontal="center"/>
    </xf>
    <xf numFmtId="164" fontId="1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164" fontId="14" fillId="33" borderId="0" xfId="0" applyNumberFormat="1" applyFont="1" applyFill="1" applyBorder="1" applyAlignment="1" applyProtection="1">
      <alignment horizontal="center"/>
      <protection/>
    </xf>
    <xf numFmtId="164" fontId="34" fillId="33" borderId="0" xfId="0" applyNumberFormat="1" applyFont="1" applyFill="1" applyBorder="1" applyAlignment="1" applyProtection="1">
      <alignment horizontal="center" vertical="center"/>
      <protection/>
    </xf>
    <xf numFmtId="164" fontId="14" fillId="33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NumberFormat="1" applyFont="1" applyFill="1" applyBorder="1" applyAlignment="1" applyProtection="1" quotePrefix="1">
      <alignment/>
      <protection/>
    </xf>
    <xf numFmtId="1" fontId="13" fillId="33" borderId="13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right" vertical="center"/>
      <protection/>
    </xf>
    <xf numFmtId="1" fontId="16" fillId="33" borderId="14" xfId="42" applyNumberFormat="1" applyFont="1" applyFill="1" applyBorder="1" applyAlignment="1" applyProtection="1">
      <alignment horizontal="center" vertical="center"/>
      <protection/>
    </xf>
    <xf numFmtId="1" fontId="16" fillId="33" borderId="14" xfId="42" applyNumberFormat="1" applyFont="1" applyFill="1" applyBorder="1" applyAlignment="1" applyProtection="1">
      <alignment horizontal="right" vertical="center"/>
      <protection/>
    </xf>
    <xf numFmtId="1" fontId="16" fillId="33" borderId="13" xfId="42" applyNumberFormat="1" applyFont="1" applyFill="1" applyBorder="1" applyAlignment="1" applyProtection="1">
      <alignment horizontal="center" vertical="center"/>
      <protection/>
    </xf>
    <xf numFmtId="0" fontId="15" fillId="33" borderId="26" xfId="0" applyNumberFormat="1" applyFont="1" applyFill="1" applyBorder="1" applyAlignment="1">
      <alignment horizontal="left"/>
    </xf>
    <xf numFmtId="0" fontId="15" fillId="33" borderId="26" xfId="42" applyNumberFormat="1" applyFont="1" applyFill="1" applyBorder="1" applyAlignment="1">
      <alignment horizontal="left"/>
    </xf>
    <xf numFmtId="0" fontId="15" fillId="33" borderId="27" xfId="42" applyNumberFormat="1" applyFont="1" applyFill="1" applyBorder="1" applyAlignment="1">
      <alignment horizontal="left"/>
    </xf>
    <xf numFmtId="164" fontId="15" fillId="33" borderId="14" xfId="42" applyNumberFormat="1" applyFont="1" applyFill="1" applyBorder="1" applyAlignment="1" applyProtection="1" quotePrefix="1">
      <alignment horizontal="center" vertical="center"/>
      <protection/>
    </xf>
    <xf numFmtId="0" fontId="15" fillId="33" borderId="14" xfId="42" applyNumberFormat="1" applyFont="1" applyFill="1" applyBorder="1" applyAlignment="1" applyProtection="1">
      <alignment horizontal="left"/>
      <protection/>
    </xf>
    <xf numFmtId="164" fontId="13" fillId="33" borderId="14" xfId="42" applyNumberFormat="1" applyFont="1" applyFill="1" applyBorder="1" applyAlignment="1" applyProtection="1">
      <alignment horizontal="right" vertical="center"/>
      <protection/>
    </xf>
    <xf numFmtId="164" fontId="16" fillId="33" borderId="14" xfId="42" applyNumberFormat="1" applyFont="1" applyFill="1" applyBorder="1" applyAlignment="1" applyProtection="1">
      <alignment horizontal="right" vertical="center"/>
      <protection/>
    </xf>
    <xf numFmtId="0" fontId="13" fillId="33" borderId="14" xfId="42" applyNumberFormat="1" applyFont="1" applyFill="1" applyBorder="1" applyAlignment="1" applyProtection="1">
      <alignment horizontal="right" vertical="center"/>
      <protection/>
    </xf>
    <xf numFmtId="43" fontId="14" fillId="36" borderId="17" xfId="0" applyNumberFormat="1" applyFont="1" applyFill="1" applyBorder="1" applyAlignment="1" applyProtection="1">
      <alignment horizontal="center"/>
      <protection/>
    </xf>
    <xf numFmtId="43" fontId="14" fillId="37" borderId="17" xfId="0" applyNumberFormat="1" applyFont="1" applyFill="1" applyBorder="1" applyAlignment="1" applyProtection="1">
      <alignment horizontal="center"/>
      <protection/>
    </xf>
    <xf numFmtId="164" fontId="23" fillId="0" borderId="0" xfId="42" applyNumberFormat="1" applyFont="1" applyBorder="1" applyAlignment="1">
      <alignment horizontal="center" wrapText="1"/>
    </xf>
    <xf numFmtId="164" fontId="22" fillId="0" borderId="0" xfId="42" applyNumberFormat="1" applyFont="1" applyBorder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64" fontId="25" fillId="0" borderId="0" xfId="42" applyNumberFormat="1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21" fillId="33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64" fontId="39" fillId="0" borderId="0" xfId="42" applyNumberFormat="1" applyFont="1" applyBorder="1" applyAlignment="1">
      <alignment horizontal="center" wrapText="1"/>
    </xf>
    <xf numFmtId="164" fontId="40" fillId="0" borderId="0" xfId="42" applyNumberFormat="1" applyFont="1" applyBorder="1" applyAlignment="1">
      <alignment horizontal="center" wrapText="1"/>
    </xf>
    <xf numFmtId="49" fontId="3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38" fillId="0" borderId="0" xfId="0" applyNumberFormat="1" applyFont="1" applyFill="1" applyBorder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 horizontal="center" wrapText="1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32" xfId="0" applyNumberFormat="1" applyFont="1" applyFill="1" applyBorder="1" applyAlignment="1" applyProtection="1">
      <alignment horizontal="center" vertical="center" wrapText="1"/>
      <protection/>
    </xf>
    <xf numFmtId="164" fontId="18" fillId="33" borderId="33" xfId="0" applyNumberFormat="1" applyFont="1" applyFill="1" applyBorder="1" applyAlignment="1" applyProtection="1">
      <alignment horizontal="center" vertical="center" wrapText="1"/>
      <protection/>
    </xf>
    <xf numFmtId="164" fontId="18" fillId="33" borderId="34" xfId="0" applyNumberFormat="1" applyFont="1" applyFill="1" applyBorder="1" applyAlignment="1" applyProtection="1">
      <alignment horizontal="center" vertical="center" wrapText="1"/>
      <protection/>
    </xf>
    <xf numFmtId="164" fontId="12" fillId="33" borderId="22" xfId="0" applyNumberFormat="1" applyFont="1" applyFill="1" applyBorder="1" applyAlignment="1" applyProtection="1">
      <alignment horizontal="center" vertical="center" wrapText="1"/>
      <protection/>
    </xf>
    <xf numFmtId="164" fontId="12" fillId="33" borderId="24" xfId="0" applyNumberFormat="1" applyFont="1" applyFill="1" applyBorder="1" applyAlignment="1" applyProtection="1">
      <alignment horizontal="center" vertical="center" wrapText="1"/>
      <protection/>
    </xf>
    <xf numFmtId="164" fontId="12" fillId="33" borderId="35" xfId="0" applyNumberFormat="1" applyFont="1" applyFill="1" applyBorder="1" applyAlignment="1" applyProtection="1">
      <alignment horizontal="center" vertical="center" wrapText="1"/>
      <protection/>
    </xf>
    <xf numFmtId="164" fontId="18" fillId="33" borderId="22" xfId="0" applyNumberFormat="1" applyFont="1" applyFill="1" applyBorder="1" applyAlignment="1" applyProtection="1">
      <alignment horizontal="center" vertical="center" wrapText="1"/>
      <protection/>
    </xf>
    <xf numFmtId="164" fontId="18" fillId="33" borderId="35" xfId="0" applyNumberFormat="1" applyFont="1" applyFill="1" applyBorder="1" applyAlignment="1" applyProtection="1">
      <alignment horizontal="center" vertical="center" wrapText="1"/>
      <protection/>
    </xf>
    <xf numFmtId="164" fontId="18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49" fontId="29" fillId="33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49" fontId="11" fillId="33" borderId="36" xfId="0" applyNumberFormat="1" applyFont="1" applyFill="1" applyBorder="1" applyAlignment="1" applyProtection="1">
      <alignment horizontal="center" vertical="center" wrapText="1"/>
      <protection/>
    </xf>
    <xf numFmtId="49" fontId="11" fillId="33" borderId="37" xfId="0" applyNumberFormat="1" applyFont="1" applyFill="1" applyBorder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>
      <alignment horizontal="center" wrapText="1"/>
      <protection/>
    </xf>
    <xf numFmtId="164" fontId="38" fillId="0" borderId="0" xfId="0" applyNumberFormat="1" applyFont="1" applyFill="1" applyBorder="1" applyAlignment="1" applyProtection="1">
      <alignment horizontal="center" wrapText="1"/>
      <protection/>
    </xf>
    <xf numFmtId="164" fontId="18" fillId="33" borderId="36" xfId="0" applyNumberFormat="1" applyFont="1" applyFill="1" applyBorder="1" applyAlignment="1" applyProtection="1">
      <alignment horizontal="center" vertical="center" wrapText="1"/>
      <protection/>
    </xf>
    <xf numFmtId="164" fontId="18" fillId="33" borderId="38" xfId="0" applyNumberFormat="1" applyFont="1" applyFill="1" applyBorder="1" applyAlignment="1" applyProtection="1">
      <alignment horizontal="center" vertical="center" wrapText="1"/>
      <protection/>
    </xf>
    <xf numFmtId="164" fontId="18" fillId="33" borderId="37" xfId="0" applyNumberFormat="1" applyFont="1" applyFill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164" fontId="29" fillId="33" borderId="0" xfId="0" applyNumberFormat="1" applyFont="1" applyFill="1" applyBorder="1" applyAlignment="1" applyProtection="1">
      <alignment horizontal="left" wrapText="1"/>
      <protection/>
    </xf>
    <xf numFmtId="164" fontId="12" fillId="33" borderId="36" xfId="0" applyNumberFormat="1" applyFont="1" applyFill="1" applyBorder="1" applyAlignment="1" applyProtection="1">
      <alignment horizontal="center" vertical="center" wrapText="1"/>
      <protection/>
    </xf>
    <xf numFmtId="164" fontId="12" fillId="33" borderId="38" xfId="0" applyNumberFormat="1" applyFont="1" applyFill="1" applyBorder="1" applyAlignment="1" applyProtection="1">
      <alignment horizontal="center" vertical="center" wrapText="1"/>
      <protection/>
    </xf>
    <xf numFmtId="164" fontId="12" fillId="33" borderId="37" xfId="0" applyNumberFormat="1" applyFont="1" applyFill="1" applyBorder="1" applyAlignment="1" applyProtection="1">
      <alignment horizontal="center" vertical="center" wrapText="1"/>
      <protection/>
    </xf>
    <xf numFmtId="164" fontId="18" fillId="33" borderId="39" xfId="0" applyNumberFormat="1" applyFont="1" applyFill="1" applyBorder="1" applyAlignment="1" applyProtection="1">
      <alignment horizontal="center" vertical="center" wrapText="1"/>
      <protection/>
    </xf>
    <xf numFmtId="164" fontId="29" fillId="33" borderId="40" xfId="0" applyNumberFormat="1" applyFont="1" applyFill="1" applyBorder="1" applyAlignment="1" applyProtection="1">
      <alignment horizontal="center"/>
      <protection/>
    </xf>
    <xf numFmtId="164" fontId="11" fillId="33" borderId="36" xfId="0" applyNumberFormat="1" applyFont="1" applyFill="1" applyBorder="1" applyAlignment="1" applyProtection="1">
      <alignment horizontal="center" vertical="center"/>
      <protection/>
    </xf>
    <xf numFmtId="164" fontId="11" fillId="33" borderId="38" xfId="0" applyNumberFormat="1" applyFont="1" applyFill="1" applyBorder="1" applyAlignment="1" applyProtection="1">
      <alignment horizontal="center" vertical="center"/>
      <protection/>
    </xf>
    <xf numFmtId="164" fontId="11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NumberFormat="1" applyFont="1" applyFill="1" applyBorder="1" applyAlignment="1" applyProtection="1">
      <alignment horizontal="center" vertical="center" wrapText="1"/>
      <protection/>
    </xf>
    <xf numFmtId="0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164" fontId="16" fillId="33" borderId="22" xfId="0" applyNumberFormat="1" applyFont="1" applyFill="1" applyBorder="1" applyAlignment="1" applyProtection="1">
      <alignment horizontal="center" vertical="center" wrapText="1"/>
      <protection/>
    </xf>
    <xf numFmtId="164" fontId="16" fillId="33" borderId="24" xfId="0" applyNumberFormat="1" applyFont="1" applyFill="1" applyBorder="1" applyAlignment="1" applyProtection="1">
      <alignment horizontal="center" vertical="center" wrapText="1"/>
      <protection/>
    </xf>
    <xf numFmtId="164" fontId="16" fillId="33" borderId="35" xfId="0" applyNumberFormat="1" applyFont="1" applyFill="1" applyBorder="1" applyAlignment="1" applyProtection="1">
      <alignment horizontal="center" vertical="center" wrapText="1"/>
      <protection/>
    </xf>
    <xf numFmtId="164" fontId="18" fillId="33" borderId="41" xfId="0" applyNumberFormat="1" applyFont="1" applyFill="1" applyBorder="1" applyAlignment="1" applyProtection="1">
      <alignment horizontal="center" vertical="center" wrapText="1"/>
      <protection/>
    </xf>
    <xf numFmtId="164" fontId="31" fillId="33" borderId="0" xfId="0" applyNumberFormat="1" applyFont="1" applyFill="1" applyBorder="1" applyAlignment="1" applyProtection="1">
      <alignment horizontal="center"/>
      <protection/>
    </xf>
    <xf numFmtId="164" fontId="18" fillId="33" borderId="42" xfId="0" applyNumberFormat="1" applyFont="1" applyFill="1" applyBorder="1" applyAlignment="1" applyProtection="1">
      <alignment horizontal="center" vertical="center" wrapText="1"/>
      <protection/>
    </xf>
    <xf numFmtId="164" fontId="29" fillId="33" borderId="0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Alignment="1">
      <alignment horizontal="center" vertical="center"/>
    </xf>
    <xf numFmtId="164" fontId="27" fillId="33" borderId="0" xfId="42" applyNumberFormat="1" applyFont="1" applyFill="1" applyAlignment="1">
      <alignment vertical="center" wrapText="1"/>
    </xf>
    <xf numFmtId="164" fontId="28" fillId="33" borderId="0" xfId="42" applyNumberFormat="1" applyFont="1" applyFill="1" applyAlignment="1">
      <alignment vertical="center" wrapText="1"/>
    </xf>
    <xf numFmtId="164" fontId="22" fillId="33" borderId="0" xfId="42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7049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7049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8575"/>
    <xdr:sp>
      <xdr:nvSpPr>
        <xdr:cNvPr id="1" name="Text Box 1"/>
        <xdr:cNvSpPr txBox="1">
          <a:spLocks noChangeArrowheads="1"/>
        </xdr:cNvSpPr>
      </xdr:nvSpPr>
      <xdr:spPr>
        <a:xfrm>
          <a:off x="1390650" y="209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" name="Text Box 98"/>
        <xdr:cNvSpPr txBox="1">
          <a:spLocks noChangeArrowheads="1"/>
        </xdr:cNvSpPr>
      </xdr:nvSpPr>
      <xdr:spPr>
        <a:xfrm>
          <a:off x="1390650" y="209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3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4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-12T-2017%20theo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Cục THADS tỉnh Bắc Giang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115" zoomScaleNormal="115" zoomScalePageLayoutView="0" workbookViewId="0" topLeftCell="A88">
      <selection activeCell="D95" sqref="D95"/>
    </sheetView>
  </sheetViews>
  <sheetFormatPr defaultColWidth="9.140625" defaultRowHeight="15"/>
  <cols>
    <col min="1" max="1" width="4.00390625" style="4" customWidth="1"/>
    <col min="2" max="2" width="21.57421875" style="4" customWidth="1"/>
    <col min="3" max="3" width="8.00390625" style="4" customWidth="1"/>
    <col min="4" max="4" width="6.28125" style="4" customWidth="1"/>
    <col min="5" max="5" width="6.140625" style="4" customWidth="1"/>
    <col min="6" max="6" width="5.8515625" style="4" customWidth="1"/>
    <col min="7" max="7" width="5.57421875" style="4" customWidth="1"/>
    <col min="8" max="8" width="7.57421875" style="4" customWidth="1"/>
    <col min="9" max="9" width="7.7109375" style="4" customWidth="1"/>
    <col min="10" max="10" width="6.28125" style="4" customWidth="1"/>
    <col min="11" max="11" width="5.8515625" style="4" customWidth="1"/>
    <col min="12" max="12" width="5.421875" style="4" customWidth="1"/>
    <col min="13" max="13" width="6.00390625" style="4" customWidth="1"/>
    <col min="14" max="14" width="5.7109375" style="4" customWidth="1"/>
    <col min="15" max="15" width="6.28125" style="4" customWidth="1"/>
    <col min="16" max="16" width="6.00390625" style="4" customWidth="1"/>
    <col min="17" max="17" width="6.7109375" style="4" customWidth="1"/>
    <col min="18" max="18" width="7.7109375" style="4" customWidth="1"/>
    <col min="19" max="19" width="7.421875" style="4" customWidth="1"/>
    <col min="20" max="16384" width="9.140625" style="4" customWidth="1"/>
  </cols>
  <sheetData>
    <row r="1" spans="1:19" ht="20.25" customHeight="1">
      <c r="A1" s="1" t="s">
        <v>0</v>
      </c>
      <c r="B1" s="1"/>
      <c r="C1" s="1"/>
      <c r="D1" s="2"/>
      <c r="E1" s="198" t="s">
        <v>1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3" t="s">
        <v>2</v>
      </c>
      <c r="Q1" s="3"/>
      <c r="R1" s="3"/>
      <c r="S1" s="3"/>
    </row>
    <row r="2" spans="1:19" ht="17.25" customHeight="1">
      <c r="A2" s="199" t="s">
        <v>3</v>
      </c>
      <c r="B2" s="199"/>
      <c r="C2" s="199"/>
      <c r="D2" s="199"/>
      <c r="E2" s="200" t="s">
        <v>4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 t="str">
        <f>'[1]Thong tin'!B4</f>
        <v>Cục THADS tỉnh Bắc Giang</v>
      </c>
      <c r="Q2" s="201"/>
      <c r="R2" s="201"/>
      <c r="S2" s="201"/>
    </row>
    <row r="3" spans="1:19" ht="19.5" customHeight="1">
      <c r="A3" s="199" t="s">
        <v>5</v>
      </c>
      <c r="B3" s="199"/>
      <c r="C3" s="199"/>
      <c r="D3" s="199"/>
      <c r="E3" s="202" t="s">
        <v>154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3" t="s">
        <v>6</v>
      </c>
      <c r="Q3" s="1"/>
      <c r="R3" s="3"/>
      <c r="S3" s="3"/>
    </row>
    <row r="4" spans="1:19" ht="14.25" customHeight="1">
      <c r="A4" s="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203" t="s">
        <v>8</v>
      </c>
      <c r="Q4" s="203"/>
      <c r="R4" s="203"/>
      <c r="S4" s="203"/>
    </row>
    <row r="5" spans="1:19" ht="15.75" customHeight="1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9</v>
      </c>
      <c r="R5" s="9"/>
      <c r="S5" s="9"/>
    </row>
    <row r="6" spans="1:19" ht="16.5" customHeight="1">
      <c r="A6" s="194" t="s">
        <v>10</v>
      </c>
      <c r="B6" s="194"/>
      <c r="C6" s="187" t="s">
        <v>11</v>
      </c>
      <c r="D6" s="187"/>
      <c r="E6" s="187"/>
      <c r="F6" s="187" t="s">
        <v>12</v>
      </c>
      <c r="G6" s="187" t="s">
        <v>13</v>
      </c>
      <c r="H6" s="195" t="s">
        <v>14</v>
      </c>
      <c r="I6" s="195"/>
      <c r="J6" s="195"/>
      <c r="K6" s="195"/>
      <c r="L6" s="195"/>
      <c r="M6" s="195"/>
      <c r="N6" s="195"/>
      <c r="O6" s="195"/>
      <c r="P6" s="195"/>
      <c r="Q6" s="195"/>
      <c r="R6" s="187" t="s">
        <v>15</v>
      </c>
      <c r="S6" s="187" t="s">
        <v>16</v>
      </c>
    </row>
    <row r="7" spans="1:19" s="11" customFormat="1" ht="16.5" customHeight="1">
      <c r="A7" s="194"/>
      <c r="B7" s="194"/>
      <c r="C7" s="187" t="s">
        <v>17</v>
      </c>
      <c r="D7" s="186" t="s">
        <v>18</v>
      </c>
      <c r="E7" s="186"/>
      <c r="F7" s="187"/>
      <c r="G7" s="187"/>
      <c r="H7" s="187" t="s">
        <v>14</v>
      </c>
      <c r="I7" s="187" t="s">
        <v>19</v>
      </c>
      <c r="J7" s="187"/>
      <c r="K7" s="187"/>
      <c r="L7" s="187"/>
      <c r="M7" s="187"/>
      <c r="N7" s="187"/>
      <c r="O7" s="187"/>
      <c r="P7" s="187"/>
      <c r="Q7" s="187" t="s">
        <v>20</v>
      </c>
      <c r="R7" s="187"/>
      <c r="S7" s="187"/>
    </row>
    <row r="8" spans="1:19" ht="16.5" customHeight="1">
      <c r="A8" s="194"/>
      <c r="B8" s="194"/>
      <c r="C8" s="187"/>
      <c r="D8" s="186" t="s">
        <v>21</v>
      </c>
      <c r="E8" s="186" t="s">
        <v>22</v>
      </c>
      <c r="F8" s="187"/>
      <c r="G8" s="187"/>
      <c r="H8" s="187"/>
      <c r="I8" s="187" t="s">
        <v>23</v>
      </c>
      <c r="J8" s="186" t="s">
        <v>18</v>
      </c>
      <c r="K8" s="186"/>
      <c r="L8" s="186"/>
      <c r="M8" s="186"/>
      <c r="N8" s="186"/>
      <c r="O8" s="186"/>
      <c r="P8" s="186"/>
      <c r="Q8" s="187"/>
      <c r="R8" s="187"/>
      <c r="S8" s="187"/>
    </row>
    <row r="9" spans="1:19" ht="89.25" customHeight="1">
      <c r="A9" s="194"/>
      <c r="B9" s="194"/>
      <c r="C9" s="187"/>
      <c r="D9" s="186"/>
      <c r="E9" s="186"/>
      <c r="F9" s="187"/>
      <c r="G9" s="187"/>
      <c r="H9" s="187"/>
      <c r="I9" s="187"/>
      <c r="J9" s="10" t="s">
        <v>24</v>
      </c>
      <c r="K9" s="10" t="s">
        <v>25</v>
      </c>
      <c r="L9" s="10" t="s">
        <v>26</v>
      </c>
      <c r="M9" s="10" t="s">
        <v>27</v>
      </c>
      <c r="N9" s="10" t="s">
        <v>28</v>
      </c>
      <c r="O9" s="10" t="s">
        <v>29</v>
      </c>
      <c r="P9" s="10" t="s">
        <v>30</v>
      </c>
      <c r="Q9" s="187"/>
      <c r="R9" s="187"/>
      <c r="S9" s="187"/>
    </row>
    <row r="10" spans="1:19" ht="14.25" customHeight="1">
      <c r="A10" s="188" t="s">
        <v>31</v>
      </c>
      <c r="B10" s="189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3">
        <v>17</v>
      </c>
    </row>
    <row r="11" spans="1:20" ht="15" customHeight="1">
      <c r="A11" s="190" t="s">
        <v>32</v>
      </c>
      <c r="B11" s="191"/>
      <c r="C11" s="14">
        <f>+D11+E11</f>
        <v>9476</v>
      </c>
      <c r="D11" s="14">
        <f>+D12+D27</f>
        <v>4266</v>
      </c>
      <c r="E11" s="14">
        <f>+E12+E27</f>
        <v>5210</v>
      </c>
      <c r="F11" s="14">
        <f>+F12+F27</f>
        <v>119</v>
      </c>
      <c r="G11" s="14">
        <f>+(G12+G27)/2</f>
        <v>12</v>
      </c>
      <c r="H11" s="14">
        <f>+I11+Q11</f>
        <v>9357</v>
      </c>
      <c r="I11" s="14">
        <f>+J11+K11+L11+M11+N11+O11+P11</f>
        <v>6640</v>
      </c>
      <c r="J11" s="14">
        <f aca="true" t="shared" si="0" ref="J11:Q11">+J12+J27</f>
        <v>4575</v>
      </c>
      <c r="K11" s="14">
        <f t="shared" si="0"/>
        <v>147</v>
      </c>
      <c r="L11" s="14">
        <f t="shared" si="0"/>
        <v>1788</v>
      </c>
      <c r="M11" s="14">
        <f t="shared" si="0"/>
        <v>88</v>
      </c>
      <c r="N11" s="14">
        <f t="shared" si="0"/>
        <v>5</v>
      </c>
      <c r="O11" s="14">
        <f t="shared" si="0"/>
        <v>0</v>
      </c>
      <c r="P11" s="14">
        <f t="shared" si="0"/>
        <v>37</v>
      </c>
      <c r="Q11" s="14">
        <f t="shared" si="0"/>
        <v>2717</v>
      </c>
      <c r="R11" s="14">
        <f>+Q11+P11+O11+N11+M11+L11</f>
        <v>4635</v>
      </c>
      <c r="S11" s="15">
        <f>+(J11+K11)/I11*100</f>
        <v>71.11445783132531</v>
      </c>
      <c r="T11" s="139">
        <f>IF(SUM(D11:E11)=SUM(F11,H11),"","lệch "&amp;SUM(D11:E11)-SUM(F11,H11))</f>
      </c>
    </row>
    <row r="12" spans="1:20" ht="15" customHeight="1">
      <c r="A12" s="16" t="s">
        <v>31</v>
      </c>
      <c r="B12" s="149" t="s">
        <v>33</v>
      </c>
      <c r="C12" s="17">
        <f>+D12+E12</f>
        <v>194</v>
      </c>
      <c r="D12" s="17">
        <f aca="true" t="shared" si="1" ref="D12:Q12">+SUM(D13:D26)</f>
        <v>35</v>
      </c>
      <c r="E12" s="17">
        <f t="shared" si="1"/>
        <v>159</v>
      </c>
      <c r="F12" s="17">
        <f t="shared" si="1"/>
        <v>11</v>
      </c>
      <c r="G12" s="17">
        <f t="shared" si="1"/>
        <v>12</v>
      </c>
      <c r="H12" s="17">
        <f t="shared" si="1"/>
        <v>183</v>
      </c>
      <c r="I12" s="17">
        <f t="shared" si="1"/>
        <v>171</v>
      </c>
      <c r="J12" s="17">
        <f t="shared" si="1"/>
        <v>116</v>
      </c>
      <c r="K12" s="17">
        <f t="shared" si="1"/>
        <v>0</v>
      </c>
      <c r="L12" s="17">
        <f t="shared" si="1"/>
        <v>54</v>
      </c>
      <c r="M12" s="17">
        <f t="shared" si="1"/>
        <v>1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12</v>
      </c>
      <c r="R12" s="17">
        <f>+Q12+P12+O12+N12+M12+L12</f>
        <v>67</v>
      </c>
      <c r="S12" s="18">
        <f aca="true" t="shared" si="2" ref="S12:S79">+(J12+K12)/I12*100</f>
        <v>67.83625730994152</v>
      </c>
      <c r="T12" s="139">
        <f aca="true" t="shared" si="3" ref="T12:T81">IF(SUM(D12:E12)=SUM(F12,H12),"","lệch "&amp;SUM(D12:E12)-SUM(F12,H12))</f>
      </c>
    </row>
    <row r="13" spans="1:20" ht="15" customHeight="1">
      <c r="A13" s="19" t="s">
        <v>34</v>
      </c>
      <c r="B13" s="143" t="s">
        <v>35</v>
      </c>
      <c r="C13" s="166">
        <v>19</v>
      </c>
      <c r="D13" s="167">
        <v>1</v>
      </c>
      <c r="E13" s="167">
        <v>18</v>
      </c>
      <c r="F13" s="167">
        <v>2</v>
      </c>
      <c r="G13" s="168"/>
      <c r="H13" s="166">
        <v>17</v>
      </c>
      <c r="I13" s="166">
        <v>17</v>
      </c>
      <c r="J13" s="167">
        <v>15</v>
      </c>
      <c r="K13" s="167"/>
      <c r="L13" s="167">
        <v>2</v>
      </c>
      <c r="M13" s="167"/>
      <c r="N13" s="167"/>
      <c r="O13" s="167"/>
      <c r="P13" s="167"/>
      <c r="Q13" s="167">
        <v>0</v>
      </c>
      <c r="R13" s="166">
        <v>2</v>
      </c>
      <c r="S13" s="18">
        <f t="shared" si="2"/>
        <v>88.23529411764706</v>
      </c>
      <c r="T13" s="139">
        <f t="shared" si="3"/>
      </c>
    </row>
    <row r="14" spans="1:20" ht="15" customHeight="1">
      <c r="A14" s="22" t="s">
        <v>36</v>
      </c>
      <c r="B14" s="144" t="s">
        <v>37</v>
      </c>
      <c r="C14" s="166">
        <v>11</v>
      </c>
      <c r="D14" s="169">
        <v>5</v>
      </c>
      <c r="E14" s="169">
        <v>6</v>
      </c>
      <c r="F14" s="169">
        <v>0</v>
      </c>
      <c r="G14" s="170"/>
      <c r="H14" s="166">
        <v>11</v>
      </c>
      <c r="I14" s="166">
        <v>9</v>
      </c>
      <c r="J14" s="169">
        <v>8</v>
      </c>
      <c r="K14" s="169"/>
      <c r="L14" s="169">
        <v>1</v>
      </c>
      <c r="M14" s="169"/>
      <c r="N14" s="169"/>
      <c r="O14" s="169"/>
      <c r="P14" s="169"/>
      <c r="Q14" s="169">
        <v>2</v>
      </c>
      <c r="R14" s="166">
        <v>3</v>
      </c>
      <c r="S14" s="18">
        <f t="shared" si="2"/>
        <v>88.88888888888889</v>
      </c>
      <c r="T14" s="139">
        <f t="shared" si="3"/>
      </c>
    </row>
    <row r="15" spans="1:20" ht="15" customHeight="1">
      <c r="A15" s="19" t="s">
        <v>38</v>
      </c>
      <c r="B15" s="145" t="s">
        <v>39</v>
      </c>
      <c r="C15" s="166">
        <v>11</v>
      </c>
      <c r="D15" s="171">
        <v>6</v>
      </c>
      <c r="E15" s="171">
        <v>5</v>
      </c>
      <c r="F15" s="171">
        <v>0</v>
      </c>
      <c r="G15" s="25">
        <v>2</v>
      </c>
      <c r="H15" s="166">
        <v>11</v>
      </c>
      <c r="I15" s="166">
        <v>7</v>
      </c>
      <c r="J15" s="171">
        <v>1</v>
      </c>
      <c r="K15" s="171"/>
      <c r="L15" s="171">
        <v>6</v>
      </c>
      <c r="M15" s="171"/>
      <c r="N15" s="171"/>
      <c r="O15" s="171"/>
      <c r="P15" s="171"/>
      <c r="Q15" s="171">
        <v>4</v>
      </c>
      <c r="R15" s="166">
        <v>10</v>
      </c>
      <c r="S15" s="18">
        <f t="shared" si="2"/>
        <v>14.285714285714285</v>
      </c>
      <c r="T15" s="139">
        <f t="shared" si="3"/>
      </c>
    </row>
    <row r="16" spans="1:20" ht="15" customHeight="1">
      <c r="A16" s="22" t="s">
        <v>40</v>
      </c>
      <c r="B16" s="145" t="s">
        <v>41</v>
      </c>
      <c r="C16" s="166">
        <v>14</v>
      </c>
      <c r="D16" s="171">
        <v>4</v>
      </c>
      <c r="E16" s="171">
        <v>10</v>
      </c>
      <c r="F16" s="171">
        <v>0</v>
      </c>
      <c r="G16" s="25"/>
      <c r="H16" s="166">
        <v>14</v>
      </c>
      <c r="I16" s="166">
        <v>13</v>
      </c>
      <c r="J16" s="171">
        <v>9</v>
      </c>
      <c r="K16" s="171"/>
      <c r="L16" s="171">
        <v>3</v>
      </c>
      <c r="M16" s="171">
        <v>1</v>
      </c>
      <c r="N16" s="171"/>
      <c r="O16" s="171"/>
      <c r="P16" s="171"/>
      <c r="Q16" s="171">
        <v>1</v>
      </c>
      <c r="R16" s="166">
        <v>5</v>
      </c>
      <c r="S16" s="18">
        <f t="shared" si="2"/>
        <v>69.23076923076923</v>
      </c>
      <c r="T16" s="139"/>
    </row>
    <row r="17" spans="1:20" ht="15" customHeight="1">
      <c r="A17" s="19" t="s">
        <v>42</v>
      </c>
      <c r="B17" s="145" t="s">
        <v>43</v>
      </c>
      <c r="C17" s="166">
        <v>20</v>
      </c>
      <c r="D17" s="171">
        <v>2</v>
      </c>
      <c r="E17" s="171">
        <v>18</v>
      </c>
      <c r="F17" s="171">
        <v>3</v>
      </c>
      <c r="G17" s="25"/>
      <c r="H17" s="166">
        <v>17</v>
      </c>
      <c r="I17" s="166">
        <v>16</v>
      </c>
      <c r="J17" s="171">
        <v>10</v>
      </c>
      <c r="K17" s="171"/>
      <c r="L17" s="171">
        <v>6</v>
      </c>
      <c r="M17" s="171"/>
      <c r="N17" s="171"/>
      <c r="O17" s="171"/>
      <c r="P17" s="171"/>
      <c r="Q17" s="171">
        <v>1</v>
      </c>
      <c r="R17" s="166">
        <v>7</v>
      </c>
      <c r="S17" s="18">
        <f t="shared" si="2"/>
        <v>62.5</v>
      </c>
      <c r="T17" s="139"/>
    </row>
    <row r="18" spans="1:20" ht="15" customHeight="1">
      <c r="A18" s="22" t="s">
        <v>44</v>
      </c>
      <c r="B18" s="145" t="s">
        <v>45</v>
      </c>
      <c r="C18" s="166">
        <v>35</v>
      </c>
      <c r="D18" s="171">
        <v>8</v>
      </c>
      <c r="E18" s="171">
        <v>27</v>
      </c>
      <c r="F18" s="171">
        <v>0</v>
      </c>
      <c r="G18" s="25"/>
      <c r="H18" s="166">
        <v>35</v>
      </c>
      <c r="I18" s="166">
        <v>32</v>
      </c>
      <c r="J18" s="171">
        <v>17</v>
      </c>
      <c r="K18" s="171"/>
      <c r="L18" s="171">
        <v>15</v>
      </c>
      <c r="M18" s="171"/>
      <c r="N18" s="171"/>
      <c r="O18" s="171"/>
      <c r="P18" s="171"/>
      <c r="Q18" s="171">
        <v>3</v>
      </c>
      <c r="R18" s="166">
        <v>18</v>
      </c>
      <c r="S18" s="18">
        <f t="shared" si="2"/>
        <v>53.125</v>
      </c>
      <c r="T18" s="139">
        <f t="shared" si="3"/>
      </c>
    </row>
    <row r="19" spans="1:20" ht="15" customHeight="1">
      <c r="A19" s="19" t="s">
        <v>46</v>
      </c>
      <c r="B19" s="145" t="s">
        <v>49</v>
      </c>
      <c r="C19" s="166">
        <v>20</v>
      </c>
      <c r="D19" s="171">
        <v>1</v>
      </c>
      <c r="E19" s="171">
        <v>19</v>
      </c>
      <c r="F19" s="171">
        <v>3</v>
      </c>
      <c r="G19" s="25">
        <v>2</v>
      </c>
      <c r="H19" s="166">
        <v>17</v>
      </c>
      <c r="I19" s="166">
        <v>17</v>
      </c>
      <c r="J19" s="171">
        <v>15</v>
      </c>
      <c r="K19" s="171"/>
      <c r="L19" s="171">
        <v>2</v>
      </c>
      <c r="M19" s="171"/>
      <c r="N19" s="171"/>
      <c r="O19" s="171"/>
      <c r="P19" s="171">
        <v>0</v>
      </c>
      <c r="Q19" s="171">
        <v>0</v>
      </c>
      <c r="R19" s="166">
        <v>2</v>
      </c>
      <c r="S19" s="18">
        <f t="shared" si="2"/>
        <v>88.23529411764706</v>
      </c>
      <c r="T19" s="139">
        <f t="shared" si="3"/>
      </c>
    </row>
    <row r="20" spans="1:20" ht="15" customHeight="1">
      <c r="A20" s="22" t="s">
        <v>48</v>
      </c>
      <c r="B20" s="145" t="s">
        <v>51</v>
      </c>
      <c r="C20" s="166">
        <v>7</v>
      </c>
      <c r="D20" s="171">
        <v>0</v>
      </c>
      <c r="E20" s="171">
        <v>7</v>
      </c>
      <c r="F20" s="171">
        <v>2</v>
      </c>
      <c r="G20" s="25"/>
      <c r="H20" s="166">
        <v>5</v>
      </c>
      <c r="I20" s="166">
        <v>5</v>
      </c>
      <c r="J20" s="171">
        <v>5</v>
      </c>
      <c r="K20" s="171"/>
      <c r="L20" s="171">
        <v>0</v>
      </c>
      <c r="M20" s="171"/>
      <c r="N20" s="171"/>
      <c r="O20" s="171"/>
      <c r="P20" s="171"/>
      <c r="Q20" s="171">
        <v>0</v>
      </c>
      <c r="R20" s="166">
        <v>0</v>
      </c>
      <c r="S20" s="18">
        <f t="shared" si="2"/>
        <v>100</v>
      </c>
      <c r="T20" s="139">
        <f t="shared" si="3"/>
      </c>
    </row>
    <row r="21" spans="1:20" ht="15" customHeight="1">
      <c r="A21" s="19" t="s">
        <v>50</v>
      </c>
      <c r="B21" s="145" t="s">
        <v>53</v>
      </c>
      <c r="C21" s="166">
        <v>24</v>
      </c>
      <c r="D21" s="171">
        <v>7</v>
      </c>
      <c r="E21" s="171">
        <v>17</v>
      </c>
      <c r="F21" s="171">
        <v>1</v>
      </c>
      <c r="G21" s="25">
        <v>6</v>
      </c>
      <c r="H21" s="166">
        <v>23</v>
      </c>
      <c r="I21" s="166">
        <v>22</v>
      </c>
      <c r="J21" s="171">
        <v>11</v>
      </c>
      <c r="K21" s="171"/>
      <c r="L21" s="171">
        <v>11</v>
      </c>
      <c r="M21" s="171"/>
      <c r="N21" s="171"/>
      <c r="O21" s="171"/>
      <c r="P21" s="171"/>
      <c r="Q21" s="171">
        <v>1</v>
      </c>
      <c r="R21" s="166">
        <v>12</v>
      </c>
      <c r="S21" s="18">
        <f t="shared" si="2"/>
        <v>50</v>
      </c>
      <c r="T21" s="139">
        <f t="shared" si="3"/>
      </c>
    </row>
    <row r="22" spans="1:20" ht="15" customHeight="1">
      <c r="A22" s="22" t="s">
        <v>52</v>
      </c>
      <c r="B22" s="145" t="s">
        <v>54</v>
      </c>
      <c r="C22" s="166">
        <v>9</v>
      </c>
      <c r="D22" s="171">
        <v>0</v>
      </c>
      <c r="E22" s="171">
        <v>9</v>
      </c>
      <c r="F22" s="171">
        <v>0</v>
      </c>
      <c r="G22" s="25"/>
      <c r="H22" s="166">
        <v>9</v>
      </c>
      <c r="I22" s="166">
        <v>9</v>
      </c>
      <c r="J22" s="171">
        <v>9</v>
      </c>
      <c r="K22" s="171"/>
      <c r="L22" s="171">
        <v>0</v>
      </c>
      <c r="M22" s="171"/>
      <c r="N22" s="171"/>
      <c r="O22" s="171"/>
      <c r="P22" s="171"/>
      <c r="Q22" s="171">
        <v>0</v>
      </c>
      <c r="R22" s="166">
        <v>0</v>
      </c>
      <c r="S22" s="18">
        <f t="shared" si="2"/>
        <v>100</v>
      </c>
      <c r="T22" s="139">
        <f t="shared" si="3"/>
      </c>
    </row>
    <row r="23" spans="1:20" ht="15" customHeight="1">
      <c r="A23" s="19" t="s">
        <v>145</v>
      </c>
      <c r="B23" s="145" t="s">
        <v>55</v>
      </c>
      <c r="C23" s="166">
        <v>1</v>
      </c>
      <c r="D23" s="171">
        <v>1</v>
      </c>
      <c r="E23" s="171">
        <v>0</v>
      </c>
      <c r="F23" s="171">
        <v>0</v>
      </c>
      <c r="G23" s="25">
        <v>2</v>
      </c>
      <c r="H23" s="166">
        <v>1</v>
      </c>
      <c r="I23" s="166">
        <v>1</v>
      </c>
      <c r="J23" s="171">
        <v>1</v>
      </c>
      <c r="K23" s="171"/>
      <c r="L23" s="171">
        <v>0</v>
      </c>
      <c r="M23" s="171"/>
      <c r="N23" s="171"/>
      <c r="O23" s="171"/>
      <c r="P23" s="171"/>
      <c r="Q23" s="171">
        <v>0</v>
      </c>
      <c r="R23" s="166">
        <v>0</v>
      </c>
      <c r="S23" s="18">
        <f t="shared" si="2"/>
        <v>100</v>
      </c>
      <c r="T23" s="139">
        <f t="shared" si="3"/>
      </c>
    </row>
    <row r="24" spans="1:20" ht="15" customHeight="1">
      <c r="A24" s="22" t="s">
        <v>146</v>
      </c>
      <c r="B24" s="145" t="s">
        <v>152</v>
      </c>
      <c r="C24" s="166">
        <v>7</v>
      </c>
      <c r="D24" s="171">
        <v>0</v>
      </c>
      <c r="E24" s="171">
        <v>7</v>
      </c>
      <c r="F24" s="171">
        <v>0</v>
      </c>
      <c r="G24" s="25"/>
      <c r="H24" s="166">
        <v>7</v>
      </c>
      <c r="I24" s="166">
        <v>7</v>
      </c>
      <c r="J24" s="171">
        <v>3</v>
      </c>
      <c r="K24" s="171"/>
      <c r="L24" s="171">
        <v>4</v>
      </c>
      <c r="M24" s="171"/>
      <c r="N24" s="171"/>
      <c r="O24" s="171"/>
      <c r="P24" s="171"/>
      <c r="Q24" s="171">
        <v>0</v>
      </c>
      <c r="R24" s="166">
        <v>4</v>
      </c>
      <c r="S24" s="18">
        <f t="shared" si="2"/>
        <v>42.857142857142854</v>
      </c>
      <c r="T24" s="139">
        <f t="shared" si="3"/>
      </c>
    </row>
    <row r="25" spans="1:20" ht="15" customHeight="1">
      <c r="A25" s="19" t="s">
        <v>156</v>
      </c>
      <c r="B25" s="145" t="s">
        <v>70</v>
      </c>
      <c r="C25" s="166">
        <v>6</v>
      </c>
      <c r="D25" s="171">
        <v>0</v>
      </c>
      <c r="E25" s="171">
        <v>6</v>
      </c>
      <c r="F25" s="171">
        <v>0</v>
      </c>
      <c r="G25" s="25"/>
      <c r="H25" s="166">
        <v>6</v>
      </c>
      <c r="I25" s="166">
        <v>6</v>
      </c>
      <c r="J25" s="171">
        <v>6</v>
      </c>
      <c r="K25" s="171"/>
      <c r="L25" s="171">
        <v>0</v>
      </c>
      <c r="M25" s="171"/>
      <c r="N25" s="171"/>
      <c r="O25" s="171"/>
      <c r="P25" s="171"/>
      <c r="Q25" s="171">
        <v>0</v>
      </c>
      <c r="R25" s="166">
        <v>0</v>
      </c>
      <c r="S25" s="18">
        <f t="shared" si="2"/>
        <v>100</v>
      </c>
      <c r="T25" s="139">
        <f t="shared" si="3"/>
      </c>
    </row>
    <row r="26" spans="1:20" ht="15" customHeight="1">
      <c r="A26" s="22" t="s">
        <v>157</v>
      </c>
      <c r="B26" s="144" t="s">
        <v>144</v>
      </c>
      <c r="C26" s="166">
        <v>10</v>
      </c>
      <c r="D26" s="171">
        <v>0</v>
      </c>
      <c r="E26" s="171">
        <v>10</v>
      </c>
      <c r="F26" s="171">
        <v>0</v>
      </c>
      <c r="G26" s="25">
        <v>0</v>
      </c>
      <c r="H26" s="166">
        <v>10</v>
      </c>
      <c r="I26" s="166">
        <v>10</v>
      </c>
      <c r="J26" s="171">
        <v>6</v>
      </c>
      <c r="K26" s="171"/>
      <c r="L26" s="171">
        <v>4</v>
      </c>
      <c r="M26" s="171"/>
      <c r="N26" s="171"/>
      <c r="O26" s="171"/>
      <c r="P26" s="171"/>
      <c r="Q26" s="171">
        <v>0</v>
      </c>
      <c r="R26" s="166">
        <v>4</v>
      </c>
      <c r="S26" s="18">
        <f t="shared" si="2"/>
        <v>60</v>
      </c>
      <c r="T26" s="139">
        <f t="shared" si="3"/>
      </c>
    </row>
    <row r="27" spans="1:20" ht="15" customHeight="1">
      <c r="A27" s="17" t="s">
        <v>56</v>
      </c>
      <c r="B27" s="149" t="s">
        <v>57</v>
      </c>
      <c r="C27" s="17">
        <f>+D27+E27</f>
        <v>9282</v>
      </c>
      <c r="D27" s="26">
        <f>+D28+D38+D45+D53+D56+D65+D70+D76+D83+D92</f>
        <v>4231</v>
      </c>
      <c r="E27" s="26">
        <f>+E28+E38+E45+E53+E56+E65+E70+E76+E83+E92</f>
        <v>5051</v>
      </c>
      <c r="F27" s="26">
        <f>+F28+F38+F45+F53+F56+F65+F70+F76+F83+F92</f>
        <v>108</v>
      </c>
      <c r="G27" s="26">
        <f>+G28+G38+G45+G53+G56+G65+G70+G76+G83+G92</f>
        <v>12</v>
      </c>
      <c r="H27" s="17">
        <f>+I27+Q27</f>
        <v>9174</v>
      </c>
      <c r="I27" s="17">
        <f>+J27+K27+L27+M27+N27+O27+P27</f>
        <v>6469</v>
      </c>
      <c r="J27" s="26">
        <f aca="true" t="shared" si="4" ref="J27:R27">+J28+J38+J45+J53+J56+J65+J70+J76+J83+J92</f>
        <v>4459</v>
      </c>
      <c r="K27" s="26">
        <f t="shared" si="4"/>
        <v>147</v>
      </c>
      <c r="L27" s="26">
        <f t="shared" si="4"/>
        <v>1734</v>
      </c>
      <c r="M27" s="26">
        <f t="shared" si="4"/>
        <v>87</v>
      </c>
      <c r="N27" s="26">
        <f t="shared" si="4"/>
        <v>5</v>
      </c>
      <c r="O27" s="26">
        <f t="shared" si="4"/>
        <v>0</v>
      </c>
      <c r="P27" s="26">
        <f t="shared" si="4"/>
        <v>37</v>
      </c>
      <c r="Q27" s="26">
        <f t="shared" si="4"/>
        <v>2705</v>
      </c>
      <c r="R27" s="26">
        <f t="shared" si="4"/>
        <v>4568</v>
      </c>
      <c r="S27" s="18">
        <f t="shared" si="2"/>
        <v>71.20111300046375</v>
      </c>
      <c r="T27" s="139">
        <f t="shared" si="3"/>
      </c>
    </row>
    <row r="28" spans="1:20" ht="15" customHeight="1">
      <c r="A28" s="16" t="s">
        <v>58</v>
      </c>
      <c r="B28" s="149" t="s">
        <v>59</v>
      </c>
      <c r="C28" s="17">
        <f>+D28+E28</f>
        <v>1534</v>
      </c>
      <c r="D28" s="17">
        <f>+SUM(D29:D37)</f>
        <v>794</v>
      </c>
      <c r="E28" s="17">
        <f>+SUM(E29:E37)</f>
        <v>740</v>
      </c>
      <c r="F28" s="17">
        <f>+SUM(F29:F37)</f>
        <v>37</v>
      </c>
      <c r="G28" s="17">
        <f>+SUM(G29:G37)</f>
        <v>6</v>
      </c>
      <c r="H28" s="17">
        <f>+I28+Q28</f>
        <v>1497</v>
      </c>
      <c r="I28" s="17">
        <f>+J28+K28+L28+M28+N28+O28+P28</f>
        <v>923</v>
      </c>
      <c r="J28" s="17">
        <f aca="true" t="shared" si="5" ref="J28:R28">+SUM(J29:J37)</f>
        <v>653</v>
      </c>
      <c r="K28" s="17">
        <f t="shared" si="5"/>
        <v>45</v>
      </c>
      <c r="L28" s="17">
        <f t="shared" si="5"/>
        <v>187</v>
      </c>
      <c r="M28" s="17">
        <f t="shared" si="5"/>
        <v>30</v>
      </c>
      <c r="N28" s="17">
        <f t="shared" si="5"/>
        <v>1</v>
      </c>
      <c r="O28" s="17">
        <f t="shared" si="5"/>
        <v>0</v>
      </c>
      <c r="P28" s="17">
        <f t="shared" si="5"/>
        <v>7</v>
      </c>
      <c r="Q28" s="17">
        <f t="shared" si="5"/>
        <v>574</v>
      </c>
      <c r="R28" s="17">
        <f t="shared" si="5"/>
        <v>799</v>
      </c>
      <c r="S28" s="18">
        <f t="shared" si="2"/>
        <v>75.62296858071505</v>
      </c>
      <c r="T28" s="139">
        <f t="shared" si="3"/>
      </c>
    </row>
    <row r="29" spans="1:20" ht="15" customHeight="1">
      <c r="A29" s="27" t="s">
        <v>34</v>
      </c>
      <c r="B29" s="143" t="s">
        <v>67</v>
      </c>
      <c r="C29" s="28">
        <v>184</v>
      </c>
      <c r="D29" s="21">
        <v>49</v>
      </c>
      <c r="E29" s="21">
        <v>135</v>
      </c>
      <c r="F29" s="21">
        <v>10</v>
      </c>
      <c r="G29" s="21">
        <v>2</v>
      </c>
      <c r="H29" s="28">
        <v>174</v>
      </c>
      <c r="I29" s="28">
        <v>135</v>
      </c>
      <c r="J29" s="21">
        <v>114</v>
      </c>
      <c r="K29" s="21">
        <v>4</v>
      </c>
      <c r="L29" s="21">
        <v>16</v>
      </c>
      <c r="M29" s="21">
        <v>1</v>
      </c>
      <c r="N29" s="21"/>
      <c r="O29" s="21"/>
      <c r="P29" s="21">
        <v>0</v>
      </c>
      <c r="Q29" s="21">
        <v>39</v>
      </c>
      <c r="R29" s="20">
        <v>56</v>
      </c>
      <c r="S29" s="18">
        <f t="shared" si="2"/>
        <v>87.4074074074074</v>
      </c>
      <c r="T29" s="139">
        <f t="shared" si="3"/>
      </c>
    </row>
    <row r="30" spans="1:20" ht="15" customHeight="1">
      <c r="A30" s="27" t="s">
        <v>36</v>
      </c>
      <c r="B30" s="145" t="s">
        <v>65</v>
      </c>
      <c r="C30" s="20">
        <v>76</v>
      </c>
      <c r="D30" s="24">
        <v>15</v>
      </c>
      <c r="E30" s="24">
        <v>61</v>
      </c>
      <c r="F30" s="24">
        <v>1</v>
      </c>
      <c r="G30" s="24">
        <v>0</v>
      </c>
      <c r="H30" s="20">
        <v>75</v>
      </c>
      <c r="I30" s="20">
        <v>75</v>
      </c>
      <c r="J30" s="24">
        <v>75</v>
      </c>
      <c r="K30" s="24"/>
      <c r="L30" s="24">
        <v>0</v>
      </c>
      <c r="M30" s="24">
        <v>0</v>
      </c>
      <c r="N30" s="24"/>
      <c r="O30" s="24"/>
      <c r="P30" s="24">
        <v>0</v>
      </c>
      <c r="Q30" s="24">
        <v>0</v>
      </c>
      <c r="R30" s="20">
        <v>0</v>
      </c>
      <c r="S30" s="18">
        <f t="shared" si="2"/>
        <v>100</v>
      </c>
      <c r="T30" s="139">
        <f t="shared" si="3"/>
      </c>
    </row>
    <row r="31" spans="1:20" ht="15" customHeight="1">
      <c r="A31" s="27" t="s">
        <v>38</v>
      </c>
      <c r="B31" s="145" t="s">
        <v>62</v>
      </c>
      <c r="C31" s="20">
        <v>239</v>
      </c>
      <c r="D31" s="24">
        <v>131</v>
      </c>
      <c r="E31" s="24">
        <v>108</v>
      </c>
      <c r="F31" s="24">
        <v>5</v>
      </c>
      <c r="G31" s="24">
        <v>3</v>
      </c>
      <c r="H31" s="20">
        <v>234</v>
      </c>
      <c r="I31" s="20">
        <v>135</v>
      </c>
      <c r="J31" s="24">
        <v>85</v>
      </c>
      <c r="K31" s="24">
        <v>8</v>
      </c>
      <c r="L31" s="24">
        <v>29</v>
      </c>
      <c r="M31" s="24">
        <v>6</v>
      </c>
      <c r="N31" s="24"/>
      <c r="O31" s="24">
        <v>0</v>
      </c>
      <c r="P31" s="24">
        <v>7</v>
      </c>
      <c r="Q31" s="24">
        <v>99</v>
      </c>
      <c r="R31" s="20">
        <v>141</v>
      </c>
      <c r="S31" s="18">
        <f t="shared" si="2"/>
        <v>68.88888888888889</v>
      </c>
      <c r="T31" s="139">
        <f t="shared" si="3"/>
      </c>
    </row>
    <row r="32" spans="1:20" ht="15" customHeight="1">
      <c r="A32" s="27" t="s">
        <v>40</v>
      </c>
      <c r="B32" s="145" t="s">
        <v>61</v>
      </c>
      <c r="C32" s="20">
        <v>223</v>
      </c>
      <c r="D32" s="24">
        <v>130</v>
      </c>
      <c r="E32" s="24">
        <v>93</v>
      </c>
      <c r="F32" s="24">
        <v>1</v>
      </c>
      <c r="G32" s="24">
        <v>1</v>
      </c>
      <c r="H32" s="20">
        <v>222</v>
      </c>
      <c r="I32" s="20">
        <v>130</v>
      </c>
      <c r="J32" s="24">
        <v>87</v>
      </c>
      <c r="K32" s="24">
        <v>10</v>
      </c>
      <c r="L32" s="24">
        <v>31</v>
      </c>
      <c r="M32" s="24">
        <v>2</v>
      </c>
      <c r="N32" s="24"/>
      <c r="O32" s="24"/>
      <c r="P32" s="24">
        <v>0</v>
      </c>
      <c r="Q32" s="24">
        <v>92</v>
      </c>
      <c r="R32" s="20">
        <v>125</v>
      </c>
      <c r="S32" s="18">
        <f t="shared" si="2"/>
        <v>74.61538461538461</v>
      </c>
      <c r="T32" s="139">
        <f t="shared" si="3"/>
      </c>
    </row>
    <row r="33" spans="1:20" ht="15" customHeight="1">
      <c r="A33" s="27" t="s">
        <v>42</v>
      </c>
      <c r="B33" s="145" t="s">
        <v>64</v>
      </c>
      <c r="C33" s="20">
        <v>210</v>
      </c>
      <c r="D33" s="24">
        <v>115</v>
      </c>
      <c r="E33" s="24">
        <v>95</v>
      </c>
      <c r="F33" s="24">
        <v>5</v>
      </c>
      <c r="G33" s="24"/>
      <c r="H33" s="20">
        <v>205</v>
      </c>
      <c r="I33" s="20">
        <v>116</v>
      </c>
      <c r="J33" s="24">
        <v>91</v>
      </c>
      <c r="K33" s="24">
        <v>12</v>
      </c>
      <c r="L33" s="24">
        <v>12</v>
      </c>
      <c r="M33" s="24"/>
      <c r="N33" s="24">
        <v>1</v>
      </c>
      <c r="O33" s="24"/>
      <c r="P33" s="24"/>
      <c r="Q33" s="24">
        <v>89</v>
      </c>
      <c r="R33" s="20">
        <v>102</v>
      </c>
      <c r="S33" s="18">
        <f t="shared" si="2"/>
        <v>88.79310344827587</v>
      </c>
      <c r="T33" s="139">
        <f t="shared" si="3"/>
      </c>
    </row>
    <row r="34" spans="1:20" ht="15" customHeight="1">
      <c r="A34" s="27" t="s">
        <v>44</v>
      </c>
      <c r="B34" s="145" t="s">
        <v>141</v>
      </c>
      <c r="C34" s="20">
        <v>114</v>
      </c>
      <c r="D34" s="24">
        <v>62</v>
      </c>
      <c r="E34" s="24">
        <v>52</v>
      </c>
      <c r="F34" s="24">
        <v>6</v>
      </c>
      <c r="G34" s="24"/>
      <c r="H34" s="20">
        <v>108</v>
      </c>
      <c r="I34" s="20">
        <v>63</v>
      </c>
      <c r="J34" s="24">
        <v>45</v>
      </c>
      <c r="K34" s="24">
        <v>4</v>
      </c>
      <c r="L34" s="24">
        <v>14</v>
      </c>
      <c r="M34" s="24"/>
      <c r="N34" s="24"/>
      <c r="O34" s="24"/>
      <c r="P34" s="24">
        <v>0</v>
      </c>
      <c r="Q34" s="24">
        <v>45</v>
      </c>
      <c r="R34" s="20">
        <v>59</v>
      </c>
      <c r="S34" s="18">
        <f t="shared" si="2"/>
        <v>77.77777777777779</v>
      </c>
      <c r="T34" s="139">
        <f t="shared" si="3"/>
      </c>
    </row>
    <row r="35" spans="1:20" ht="15" customHeight="1">
      <c r="A35" s="27" t="s">
        <v>46</v>
      </c>
      <c r="B35" s="145" t="s">
        <v>66</v>
      </c>
      <c r="C35" s="20">
        <v>182</v>
      </c>
      <c r="D35" s="24">
        <v>114</v>
      </c>
      <c r="E35" s="24">
        <v>68</v>
      </c>
      <c r="F35" s="24">
        <v>2</v>
      </c>
      <c r="G35" s="24"/>
      <c r="H35" s="20">
        <v>180</v>
      </c>
      <c r="I35" s="20">
        <v>106</v>
      </c>
      <c r="J35" s="24">
        <v>63</v>
      </c>
      <c r="K35" s="24">
        <v>1</v>
      </c>
      <c r="L35" s="24">
        <v>23</v>
      </c>
      <c r="M35" s="24">
        <v>19</v>
      </c>
      <c r="N35" s="24"/>
      <c r="O35" s="24"/>
      <c r="P35" s="24"/>
      <c r="Q35" s="24">
        <v>74</v>
      </c>
      <c r="R35" s="20">
        <v>116</v>
      </c>
      <c r="S35" s="18">
        <f t="shared" si="2"/>
        <v>60.37735849056604</v>
      </c>
      <c r="T35" s="139">
        <f t="shared" si="3"/>
      </c>
    </row>
    <row r="36" spans="1:20" ht="15" customHeight="1">
      <c r="A36" s="27" t="s">
        <v>48</v>
      </c>
      <c r="B36" s="145" t="s">
        <v>63</v>
      </c>
      <c r="C36" s="20">
        <v>201</v>
      </c>
      <c r="D36" s="24">
        <v>122</v>
      </c>
      <c r="E36" s="24">
        <v>79</v>
      </c>
      <c r="F36" s="24">
        <v>4</v>
      </c>
      <c r="G36" s="24"/>
      <c r="H36" s="20">
        <v>197</v>
      </c>
      <c r="I36" s="20">
        <v>109</v>
      </c>
      <c r="J36" s="24">
        <v>65</v>
      </c>
      <c r="K36" s="24">
        <v>3</v>
      </c>
      <c r="L36" s="24">
        <v>39</v>
      </c>
      <c r="M36" s="24">
        <v>2</v>
      </c>
      <c r="N36" s="24"/>
      <c r="O36" s="24"/>
      <c r="P36" s="24"/>
      <c r="Q36" s="24">
        <v>88</v>
      </c>
      <c r="R36" s="20">
        <v>129</v>
      </c>
      <c r="S36" s="18">
        <f t="shared" si="2"/>
        <v>62.38532110091744</v>
      </c>
      <c r="T36" s="139">
        <f t="shared" si="3"/>
      </c>
    </row>
    <row r="37" spans="1:20" ht="15" customHeight="1">
      <c r="A37" s="27" t="s">
        <v>50</v>
      </c>
      <c r="B37" s="146" t="s">
        <v>140</v>
      </c>
      <c r="C37" s="20">
        <v>105</v>
      </c>
      <c r="D37" s="24">
        <v>56</v>
      </c>
      <c r="E37" s="24">
        <v>49</v>
      </c>
      <c r="F37" s="24">
        <v>3</v>
      </c>
      <c r="G37" s="24">
        <v>0</v>
      </c>
      <c r="H37" s="20">
        <v>102</v>
      </c>
      <c r="I37" s="20">
        <v>54</v>
      </c>
      <c r="J37" s="24">
        <v>28</v>
      </c>
      <c r="K37" s="24">
        <v>3</v>
      </c>
      <c r="L37" s="24">
        <v>23</v>
      </c>
      <c r="M37" s="24"/>
      <c r="N37" s="24"/>
      <c r="O37" s="24"/>
      <c r="P37" s="24">
        <v>0</v>
      </c>
      <c r="Q37" s="24">
        <v>48</v>
      </c>
      <c r="R37" s="20">
        <v>71</v>
      </c>
      <c r="S37" s="18">
        <f t="shared" si="2"/>
        <v>57.407407407407405</v>
      </c>
      <c r="T37" s="139">
        <f t="shared" si="3"/>
      </c>
    </row>
    <row r="38" spans="1:20" ht="15" customHeight="1">
      <c r="A38" s="16" t="s">
        <v>68</v>
      </c>
      <c r="B38" s="149" t="s">
        <v>69</v>
      </c>
      <c r="C38" s="17">
        <f>+D38+E38</f>
        <v>1203</v>
      </c>
      <c r="D38" s="17">
        <f>+SUM(D39:D44)</f>
        <v>596</v>
      </c>
      <c r="E38" s="17">
        <f>+SUM(E39:E44)</f>
        <v>607</v>
      </c>
      <c r="F38" s="17">
        <f>+SUM(F39:F44)</f>
        <v>11</v>
      </c>
      <c r="G38" s="17">
        <f>+SUM(G39:G44)</f>
        <v>0</v>
      </c>
      <c r="H38" s="17">
        <f>+I38+Q38</f>
        <v>1192</v>
      </c>
      <c r="I38" s="17">
        <f>+J38+K38+L38+M38+N38+O38+P38</f>
        <v>809</v>
      </c>
      <c r="J38" s="17">
        <f aca="true" t="shared" si="6" ref="J38:R38">+SUM(J39:J44)</f>
        <v>543</v>
      </c>
      <c r="K38" s="17">
        <f t="shared" si="6"/>
        <v>14</v>
      </c>
      <c r="L38" s="17">
        <f t="shared" si="6"/>
        <v>246</v>
      </c>
      <c r="M38" s="17">
        <f t="shared" si="6"/>
        <v>3</v>
      </c>
      <c r="N38" s="17">
        <f t="shared" si="6"/>
        <v>0</v>
      </c>
      <c r="O38" s="17">
        <f t="shared" si="6"/>
        <v>0</v>
      </c>
      <c r="P38" s="17">
        <f t="shared" si="6"/>
        <v>3</v>
      </c>
      <c r="Q38" s="17">
        <f t="shared" si="6"/>
        <v>383</v>
      </c>
      <c r="R38" s="17">
        <f t="shared" si="6"/>
        <v>635</v>
      </c>
      <c r="S38" s="18">
        <f t="shared" si="2"/>
        <v>68.8504326328801</v>
      </c>
      <c r="T38" s="139">
        <f t="shared" si="3"/>
      </c>
    </row>
    <row r="39" spans="1:20" ht="15" customHeight="1">
      <c r="A39" s="32">
        <v>1</v>
      </c>
      <c r="B39" s="145" t="s">
        <v>70</v>
      </c>
      <c r="C39" s="33">
        <v>18</v>
      </c>
      <c r="D39" s="23">
        <v>0</v>
      </c>
      <c r="E39" s="23">
        <v>18</v>
      </c>
      <c r="F39" s="23">
        <v>0</v>
      </c>
      <c r="G39" s="23">
        <v>0</v>
      </c>
      <c r="H39" s="33">
        <v>18</v>
      </c>
      <c r="I39" s="33">
        <v>18</v>
      </c>
      <c r="J39" s="23">
        <v>18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33">
        <v>0</v>
      </c>
      <c r="S39" s="18">
        <f t="shared" si="2"/>
        <v>100</v>
      </c>
      <c r="T39" s="139">
        <f t="shared" si="3"/>
      </c>
    </row>
    <row r="40" spans="1:20" ht="15" customHeight="1">
      <c r="A40" s="32">
        <v>2</v>
      </c>
      <c r="B40" s="145" t="s">
        <v>71</v>
      </c>
      <c r="C40" s="33">
        <v>212</v>
      </c>
      <c r="D40" s="23">
        <v>100</v>
      </c>
      <c r="E40" s="23">
        <v>112</v>
      </c>
      <c r="F40" s="23">
        <v>1</v>
      </c>
      <c r="G40" s="23">
        <v>0</v>
      </c>
      <c r="H40" s="33">
        <v>211</v>
      </c>
      <c r="I40" s="33">
        <v>153</v>
      </c>
      <c r="J40" s="23">
        <v>104</v>
      </c>
      <c r="K40" s="23">
        <v>1</v>
      </c>
      <c r="L40" s="23">
        <v>48</v>
      </c>
      <c r="M40" s="23">
        <v>0</v>
      </c>
      <c r="N40" s="23">
        <v>0</v>
      </c>
      <c r="O40" s="23">
        <v>0</v>
      </c>
      <c r="P40" s="23">
        <v>0</v>
      </c>
      <c r="Q40" s="23">
        <v>58</v>
      </c>
      <c r="R40" s="33">
        <v>106</v>
      </c>
      <c r="S40" s="18">
        <f t="shared" si="2"/>
        <v>68.62745098039215</v>
      </c>
      <c r="T40" s="139">
        <f t="shared" si="3"/>
      </c>
    </row>
    <row r="41" spans="1:20" ht="15" customHeight="1">
      <c r="A41" s="32">
        <v>3</v>
      </c>
      <c r="B41" s="145" t="s">
        <v>72</v>
      </c>
      <c r="C41" s="20">
        <v>243</v>
      </c>
      <c r="D41" s="24">
        <v>107</v>
      </c>
      <c r="E41" s="24">
        <v>136</v>
      </c>
      <c r="F41" s="24">
        <v>4</v>
      </c>
      <c r="G41" s="24">
        <v>0</v>
      </c>
      <c r="H41" s="20">
        <v>239</v>
      </c>
      <c r="I41" s="20">
        <v>171</v>
      </c>
      <c r="J41" s="24">
        <v>136</v>
      </c>
      <c r="K41" s="24">
        <v>1</v>
      </c>
      <c r="L41" s="24">
        <v>34</v>
      </c>
      <c r="M41" s="24">
        <v>0</v>
      </c>
      <c r="N41" s="24">
        <v>0</v>
      </c>
      <c r="O41" s="24">
        <v>0</v>
      </c>
      <c r="P41" s="24">
        <v>0</v>
      </c>
      <c r="Q41" s="24">
        <v>68</v>
      </c>
      <c r="R41" s="20">
        <v>102</v>
      </c>
      <c r="S41" s="18">
        <f t="shared" si="2"/>
        <v>80.11695906432749</v>
      </c>
      <c r="T41" s="139">
        <f t="shared" si="3"/>
      </c>
    </row>
    <row r="42" spans="1:20" ht="15" customHeight="1">
      <c r="A42" s="32">
        <v>4</v>
      </c>
      <c r="B42" s="145" t="s">
        <v>73</v>
      </c>
      <c r="C42" s="20">
        <v>300</v>
      </c>
      <c r="D42" s="24">
        <v>176</v>
      </c>
      <c r="E42" s="24">
        <v>124</v>
      </c>
      <c r="F42" s="24">
        <v>1</v>
      </c>
      <c r="G42" s="24">
        <v>0</v>
      </c>
      <c r="H42" s="20">
        <v>299</v>
      </c>
      <c r="I42" s="20">
        <v>170</v>
      </c>
      <c r="J42" s="24">
        <v>106</v>
      </c>
      <c r="K42" s="24">
        <v>3</v>
      </c>
      <c r="L42" s="24">
        <v>60</v>
      </c>
      <c r="M42" s="24">
        <v>1</v>
      </c>
      <c r="N42" s="24">
        <v>0</v>
      </c>
      <c r="O42" s="24">
        <v>0</v>
      </c>
      <c r="P42" s="24">
        <v>0</v>
      </c>
      <c r="Q42" s="24">
        <v>129</v>
      </c>
      <c r="R42" s="20">
        <v>190</v>
      </c>
      <c r="S42" s="18">
        <f t="shared" si="2"/>
        <v>64.11764705882354</v>
      </c>
      <c r="T42" s="139">
        <f t="shared" si="3"/>
      </c>
    </row>
    <row r="43" spans="1:20" ht="15" customHeight="1">
      <c r="A43" s="32">
        <v>5</v>
      </c>
      <c r="B43" s="145" t="s">
        <v>89</v>
      </c>
      <c r="C43" s="20">
        <v>181</v>
      </c>
      <c r="D43" s="24">
        <v>95</v>
      </c>
      <c r="E43" s="24">
        <v>86</v>
      </c>
      <c r="F43" s="24">
        <v>0</v>
      </c>
      <c r="G43" s="24">
        <v>0</v>
      </c>
      <c r="H43" s="20">
        <v>181</v>
      </c>
      <c r="I43" s="20">
        <v>118</v>
      </c>
      <c r="J43" s="24">
        <v>59</v>
      </c>
      <c r="K43" s="24">
        <v>1</v>
      </c>
      <c r="L43" s="24">
        <v>58</v>
      </c>
      <c r="M43" s="24">
        <v>0</v>
      </c>
      <c r="N43" s="24">
        <v>0</v>
      </c>
      <c r="O43" s="24">
        <v>0</v>
      </c>
      <c r="P43" s="24">
        <v>0</v>
      </c>
      <c r="Q43" s="24">
        <v>63</v>
      </c>
      <c r="R43" s="20">
        <v>121</v>
      </c>
      <c r="S43" s="18">
        <f t="shared" si="2"/>
        <v>50.847457627118644</v>
      </c>
      <c r="T43" s="139">
        <f t="shared" si="3"/>
      </c>
    </row>
    <row r="44" spans="1:20" ht="15" customHeight="1">
      <c r="A44" s="32">
        <v>6</v>
      </c>
      <c r="B44" s="145" t="s">
        <v>74</v>
      </c>
      <c r="C44" s="20">
        <v>249</v>
      </c>
      <c r="D44" s="24">
        <v>118</v>
      </c>
      <c r="E44" s="24">
        <v>131</v>
      </c>
      <c r="F44" s="24">
        <v>5</v>
      </c>
      <c r="G44" s="24">
        <v>0</v>
      </c>
      <c r="H44" s="20">
        <v>244</v>
      </c>
      <c r="I44" s="20">
        <v>179</v>
      </c>
      <c r="J44" s="24">
        <v>120</v>
      </c>
      <c r="K44" s="24">
        <v>8</v>
      </c>
      <c r="L44" s="24">
        <v>46</v>
      </c>
      <c r="M44" s="24">
        <v>2</v>
      </c>
      <c r="N44" s="24">
        <v>0</v>
      </c>
      <c r="O44" s="24">
        <v>0</v>
      </c>
      <c r="P44" s="24">
        <v>3</v>
      </c>
      <c r="Q44" s="24">
        <v>65</v>
      </c>
      <c r="R44" s="20">
        <v>116</v>
      </c>
      <c r="S44" s="18">
        <f t="shared" si="2"/>
        <v>71.50837988826815</v>
      </c>
      <c r="T44" s="139">
        <f t="shared" si="3"/>
      </c>
    </row>
    <row r="45" spans="1:20" ht="15" customHeight="1">
      <c r="A45" s="16" t="s">
        <v>75</v>
      </c>
      <c r="B45" s="149" t="s">
        <v>76</v>
      </c>
      <c r="C45" s="17">
        <f>+D45+E45</f>
        <v>1258</v>
      </c>
      <c r="D45" s="17">
        <f>+SUM(D46:D52)</f>
        <v>612</v>
      </c>
      <c r="E45" s="17">
        <f aca="true" t="shared" si="7" ref="E45:R45">+SUM(E46:E52)</f>
        <v>646</v>
      </c>
      <c r="F45" s="17">
        <f t="shared" si="7"/>
        <v>7</v>
      </c>
      <c r="G45" s="17">
        <f t="shared" si="7"/>
        <v>0</v>
      </c>
      <c r="H45" s="17">
        <f>+I45+Q45</f>
        <v>1251</v>
      </c>
      <c r="I45" s="17">
        <f>+J45+K45+L45+M45+N45+O45+P45</f>
        <v>821</v>
      </c>
      <c r="J45" s="17">
        <f t="shared" si="7"/>
        <v>523</v>
      </c>
      <c r="K45" s="17">
        <f t="shared" si="7"/>
        <v>13</v>
      </c>
      <c r="L45" s="17">
        <f t="shared" si="7"/>
        <v>266</v>
      </c>
      <c r="M45" s="17">
        <f t="shared" si="7"/>
        <v>14</v>
      </c>
      <c r="N45" s="17">
        <f t="shared" si="7"/>
        <v>0</v>
      </c>
      <c r="O45" s="17">
        <f t="shared" si="7"/>
        <v>0</v>
      </c>
      <c r="P45" s="17">
        <f t="shared" si="7"/>
        <v>5</v>
      </c>
      <c r="Q45" s="17">
        <f t="shared" si="7"/>
        <v>430</v>
      </c>
      <c r="R45" s="17">
        <f t="shared" si="7"/>
        <v>715</v>
      </c>
      <c r="S45" s="18">
        <f t="shared" si="2"/>
        <v>65.28623629719854</v>
      </c>
      <c r="T45" s="139">
        <f t="shared" si="3"/>
      </c>
    </row>
    <row r="46" spans="1:20" ht="15" customHeight="1">
      <c r="A46" s="32" t="s">
        <v>34</v>
      </c>
      <c r="B46" s="150" t="s">
        <v>77</v>
      </c>
      <c r="C46" s="28">
        <v>109</v>
      </c>
      <c r="D46" s="21">
        <v>10</v>
      </c>
      <c r="E46" s="21">
        <v>99</v>
      </c>
      <c r="F46" s="21">
        <v>4</v>
      </c>
      <c r="G46" s="21">
        <v>0</v>
      </c>
      <c r="H46" s="28">
        <v>105</v>
      </c>
      <c r="I46" s="28">
        <v>103</v>
      </c>
      <c r="J46" s="21">
        <v>95</v>
      </c>
      <c r="K46" s="21">
        <v>0</v>
      </c>
      <c r="L46" s="21">
        <v>8</v>
      </c>
      <c r="M46" s="21">
        <v>0</v>
      </c>
      <c r="N46" s="21">
        <v>0</v>
      </c>
      <c r="O46" s="21"/>
      <c r="P46" s="21">
        <v>0</v>
      </c>
      <c r="Q46" s="21">
        <v>2</v>
      </c>
      <c r="R46" s="28">
        <v>10</v>
      </c>
      <c r="S46" s="18">
        <f t="shared" si="2"/>
        <v>92.23300970873787</v>
      </c>
      <c r="T46" s="139">
        <f t="shared" si="3"/>
      </c>
    </row>
    <row r="47" spans="1:20" ht="15" customHeight="1">
      <c r="A47" s="32" t="s">
        <v>36</v>
      </c>
      <c r="B47" s="145" t="s">
        <v>78</v>
      </c>
      <c r="C47" s="20">
        <v>242</v>
      </c>
      <c r="D47" s="24">
        <v>119</v>
      </c>
      <c r="E47" s="24">
        <v>123</v>
      </c>
      <c r="F47" s="24">
        <v>0</v>
      </c>
      <c r="G47" s="24">
        <v>0</v>
      </c>
      <c r="H47" s="20">
        <v>242</v>
      </c>
      <c r="I47" s="20">
        <v>166</v>
      </c>
      <c r="J47" s="24">
        <v>97</v>
      </c>
      <c r="K47" s="24">
        <v>1</v>
      </c>
      <c r="L47" s="24">
        <v>63</v>
      </c>
      <c r="M47" s="24">
        <v>5</v>
      </c>
      <c r="N47" s="24">
        <v>0</v>
      </c>
      <c r="O47" s="24"/>
      <c r="P47" s="24">
        <v>0</v>
      </c>
      <c r="Q47" s="24">
        <v>76</v>
      </c>
      <c r="R47" s="20">
        <v>144</v>
      </c>
      <c r="S47" s="18">
        <f t="shared" si="2"/>
        <v>59.036144578313255</v>
      </c>
      <c r="T47" s="139">
        <f t="shared" si="3"/>
      </c>
    </row>
    <row r="48" spans="1:20" ht="15" customHeight="1">
      <c r="A48" s="32" t="s">
        <v>38</v>
      </c>
      <c r="B48" s="146" t="s">
        <v>79</v>
      </c>
      <c r="C48" s="20">
        <v>166</v>
      </c>
      <c r="D48" s="24">
        <v>78</v>
      </c>
      <c r="E48" s="24">
        <v>88</v>
      </c>
      <c r="F48" s="24">
        <v>0</v>
      </c>
      <c r="G48" s="24"/>
      <c r="H48" s="20">
        <v>166</v>
      </c>
      <c r="I48" s="20">
        <v>116</v>
      </c>
      <c r="J48" s="24">
        <v>79</v>
      </c>
      <c r="K48" s="24">
        <v>0</v>
      </c>
      <c r="L48" s="24">
        <v>36</v>
      </c>
      <c r="M48" s="24">
        <v>1</v>
      </c>
      <c r="N48" s="24">
        <v>0</v>
      </c>
      <c r="O48" s="24"/>
      <c r="P48" s="24">
        <v>0</v>
      </c>
      <c r="Q48" s="24">
        <v>50</v>
      </c>
      <c r="R48" s="20">
        <v>87</v>
      </c>
      <c r="S48" s="18">
        <f t="shared" si="2"/>
        <v>68.10344827586206</v>
      </c>
      <c r="T48" s="139">
        <f t="shared" si="3"/>
      </c>
    </row>
    <row r="49" spans="1:20" ht="15" customHeight="1">
      <c r="A49" s="32" t="s">
        <v>40</v>
      </c>
      <c r="B49" s="172" t="s">
        <v>104</v>
      </c>
      <c r="C49" s="20">
        <v>272</v>
      </c>
      <c r="D49" s="24">
        <v>157</v>
      </c>
      <c r="E49" s="24">
        <v>115</v>
      </c>
      <c r="F49" s="24">
        <v>0</v>
      </c>
      <c r="G49" s="24"/>
      <c r="H49" s="20">
        <v>272</v>
      </c>
      <c r="I49" s="20">
        <v>170</v>
      </c>
      <c r="J49" s="24">
        <v>91</v>
      </c>
      <c r="K49" s="24">
        <v>5</v>
      </c>
      <c r="L49" s="24">
        <v>69</v>
      </c>
      <c r="M49" s="24">
        <v>0</v>
      </c>
      <c r="N49" s="24">
        <v>0</v>
      </c>
      <c r="O49" s="24"/>
      <c r="P49" s="24">
        <v>5</v>
      </c>
      <c r="Q49" s="24">
        <v>102</v>
      </c>
      <c r="R49" s="20">
        <v>176</v>
      </c>
      <c r="S49" s="18">
        <f t="shared" si="2"/>
        <v>56.470588235294116</v>
      </c>
      <c r="T49" s="139">
        <f t="shared" si="3"/>
      </c>
    </row>
    <row r="50" spans="1:20" ht="15" customHeight="1">
      <c r="A50" s="32" t="s">
        <v>42</v>
      </c>
      <c r="B50" s="173" t="s">
        <v>80</v>
      </c>
      <c r="C50" s="20">
        <v>47</v>
      </c>
      <c r="D50" s="24">
        <v>3</v>
      </c>
      <c r="E50" s="24">
        <v>44</v>
      </c>
      <c r="F50" s="24">
        <v>2</v>
      </c>
      <c r="G50" s="24"/>
      <c r="H50" s="20">
        <v>45</v>
      </c>
      <c r="I50" s="20">
        <v>45</v>
      </c>
      <c r="J50" s="24">
        <v>44</v>
      </c>
      <c r="K50" s="24">
        <v>1</v>
      </c>
      <c r="L50" s="24">
        <v>0</v>
      </c>
      <c r="M50" s="24">
        <v>0</v>
      </c>
      <c r="N50" s="24">
        <v>0</v>
      </c>
      <c r="O50" s="24"/>
      <c r="P50" s="24">
        <v>0</v>
      </c>
      <c r="Q50" s="24">
        <v>0</v>
      </c>
      <c r="R50" s="20">
        <v>0</v>
      </c>
      <c r="S50" s="18">
        <f t="shared" si="2"/>
        <v>100</v>
      </c>
      <c r="T50" s="139">
        <f t="shared" si="3"/>
      </c>
    </row>
    <row r="51" spans="1:20" ht="15" customHeight="1">
      <c r="A51" s="32" t="s">
        <v>44</v>
      </c>
      <c r="B51" s="173" t="s">
        <v>81</v>
      </c>
      <c r="C51" s="20">
        <v>187</v>
      </c>
      <c r="D51" s="24">
        <v>102</v>
      </c>
      <c r="E51" s="24">
        <v>85</v>
      </c>
      <c r="F51" s="24">
        <v>1</v>
      </c>
      <c r="G51" s="24"/>
      <c r="H51" s="20">
        <v>186</v>
      </c>
      <c r="I51" s="20">
        <v>105</v>
      </c>
      <c r="J51" s="24">
        <v>66</v>
      </c>
      <c r="K51" s="24">
        <v>5</v>
      </c>
      <c r="L51" s="24">
        <v>32</v>
      </c>
      <c r="M51" s="24">
        <v>2</v>
      </c>
      <c r="N51" s="24"/>
      <c r="O51" s="24"/>
      <c r="P51" s="24">
        <v>0</v>
      </c>
      <c r="Q51" s="24">
        <v>81</v>
      </c>
      <c r="R51" s="20">
        <v>115</v>
      </c>
      <c r="S51" s="18">
        <f t="shared" si="2"/>
        <v>67.61904761904762</v>
      </c>
      <c r="T51" s="139">
        <f t="shared" si="3"/>
      </c>
    </row>
    <row r="52" spans="1:20" ht="15" customHeight="1">
      <c r="A52" s="32" t="s">
        <v>46</v>
      </c>
      <c r="B52" s="174" t="s">
        <v>142</v>
      </c>
      <c r="C52" s="30">
        <v>235</v>
      </c>
      <c r="D52" s="31">
        <v>143</v>
      </c>
      <c r="E52" s="31">
        <v>92</v>
      </c>
      <c r="F52" s="31"/>
      <c r="G52" s="31"/>
      <c r="H52" s="30">
        <v>235</v>
      </c>
      <c r="I52" s="30">
        <v>116</v>
      </c>
      <c r="J52" s="31">
        <v>51</v>
      </c>
      <c r="K52" s="31">
        <v>1</v>
      </c>
      <c r="L52" s="31">
        <v>58</v>
      </c>
      <c r="M52" s="31">
        <v>6</v>
      </c>
      <c r="N52" s="31"/>
      <c r="O52" s="31"/>
      <c r="P52" s="31"/>
      <c r="Q52" s="31">
        <v>119</v>
      </c>
      <c r="R52" s="30">
        <v>183</v>
      </c>
      <c r="S52" s="18">
        <f t="shared" si="2"/>
        <v>44.827586206896555</v>
      </c>
      <c r="T52" s="139">
        <f t="shared" si="3"/>
      </c>
    </row>
    <row r="53" spans="1:20" ht="15" customHeight="1">
      <c r="A53" s="16" t="s">
        <v>82</v>
      </c>
      <c r="B53" s="149" t="s">
        <v>83</v>
      </c>
      <c r="C53" s="17">
        <f>+D53+E53</f>
        <v>237</v>
      </c>
      <c r="D53" s="17">
        <f>+SUM(D54:D55)</f>
        <v>77</v>
      </c>
      <c r="E53" s="17">
        <f aca="true" t="shared" si="8" ref="E53:Q53">+SUM(E54:E55)</f>
        <v>160</v>
      </c>
      <c r="F53" s="17">
        <f t="shared" si="8"/>
        <v>4</v>
      </c>
      <c r="G53" s="17">
        <f t="shared" si="8"/>
        <v>0</v>
      </c>
      <c r="H53" s="17">
        <f>+I53+Q53</f>
        <v>233</v>
      </c>
      <c r="I53" s="17">
        <f>+J53+K53+L53+M53+N53+O53+P53</f>
        <v>214</v>
      </c>
      <c r="J53" s="17">
        <f t="shared" si="8"/>
        <v>127</v>
      </c>
      <c r="K53" s="17">
        <f t="shared" si="8"/>
        <v>11</v>
      </c>
      <c r="L53" s="17">
        <f t="shared" si="8"/>
        <v>76</v>
      </c>
      <c r="M53" s="17">
        <f t="shared" si="8"/>
        <v>0</v>
      </c>
      <c r="N53" s="17">
        <f t="shared" si="8"/>
        <v>0</v>
      </c>
      <c r="O53" s="17">
        <f t="shared" si="8"/>
        <v>0</v>
      </c>
      <c r="P53" s="17">
        <f t="shared" si="8"/>
        <v>0</v>
      </c>
      <c r="Q53" s="17">
        <f t="shared" si="8"/>
        <v>19</v>
      </c>
      <c r="R53" s="17">
        <f>+H53-J53-K53</f>
        <v>95</v>
      </c>
      <c r="S53" s="18">
        <f t="shared" si="2"/>
        <v>64.48598130841121</v>
      </c>
      <c r="T53" s="139">
        <f t="shared" si="3"/>
      </c>
    </row>
    <row r="54" spans="1:20" ht="15" customHeight="1">
      <c r="A54" s="34" t="s">
        <v>34</v>
      </c>
      <c r="B54" s="145" t="s">
        <v>135</v>
      </c>
      <c r="C54" s="28">
        <v>112</v>
      </c>
      <c r="D54" s="21">
        <v>25</v>
      </c>
      <c r="E54" s="21">
        <v>87</v>
      </c>
      <c r="F54" s="21">
        <v>3</v>
      </c>
      <c r="G54" s="21">
        <v>0</v>
      </c>
      <c r="H54" s="28">
        <v>109</v>
      </c>
      <c r="I54" s="28">
        <v>102</v>
      </c>
      <c r="J54" s="21">
        <v>80</v>
      </c>
      <c r="K54" s="21">
        <v>2</v>
      </c>
      <c r="L54" s="21">
        <v>20</v>
      </c>
      <c r="M54" s="21">
        <v>0</v>
      </c>
      <c r="N54" s="21">
        <v>0</v>
      </c>
      <c r="O54" s="21"/>
      <c r="P54" s="21">
        <v>0</v>
      </c>
      <c r="Q54" s="21">
        <v>7</v>
      </c>
      <c r="R54" s="28">
        <v>27</v>
      </c>
      <c r="S54" s="18">
        <f t="shared" si="2"/>
        <v>80.3921568627451</v>
      </c>
      <c r="T54" s="139">
        <f t="shared" si="3"/>
      </c>
    </row>
    <row r="55" spans="1:20" ht="15" customHeight="1">
      <c r="A55" s="35" t="s">
        <v>36</v>
      </c>
      <c r="B55" s="147" t="s">
        <v>127</v>
      </c>
      <c r="C55" s="30">
        <v>125</v>
      </c>
      <c r="D55" s="31">
        <v>52</v>
      </c>
      <c r="E55" s="31">
        <v>73</v>
      </c>
      <c r="F55" s="31">
        <v>1</v>
      </c>
      <c r="G55" s="31"/>
      <c r="H55" s="30">
        <v>124</v>
      </c>
      <c r="I55" s="30">
        <v>112</v>
      </c>
      <c r="J55" s="31">
        <v>47</v>
      </c>
      <c r="K55" s="31">
        <v>9</v>
      </c>
      <c r="L55" s="31">
        <v>56</v>
      </c>
      <c r="M55" s="31"/>
      <c r="N55" s="31">
        <v>0</v>
      </c>
      <c r="O55" s="31"/>
      <c r="P55" s="31">
        <v>0</v>
      </c>
      <c r="Q55" s="31">
        <v>12</v>
      </c>
      <c r="R55" s="30">
        <v>68</v>
      </c>
      <c r="S55" s="18">
        <f t="shared" si="2"/>
        <v>50</v>
      </c>
      <c r="T55" s="139">
        <f t="shared" si="3"/>
      </c>
    </row>
    <row r="56" spans="1:20" ht="15" customHeight="1">
      <c r="A56" s="16" t="s">
        <v>84</v>
      </c>
      <c r="B56" s="149" t="s">
        <v>85</v>
      </c>
      <c r="C56" s="17">
        <f>+D56+E56</f>
        <v>982</v>
      </c>
      <c r="D56" s="17">
        <f>+SUM(D57:D64)</f>
        <v>452</v>
      </c>
      <c r="E56" s="17">
        <f aca="true" t="shared" si="9" ref="E56:Q56">+SUM(E57:E64)</f>
        <v>530</v>
      </c>
      <c r="F56" s="17">
        <f t="shared" si="9"/>
        <v>4</v>
      </c>
      <c r="G56" s="17">
        <f t="shared" si="9"/>
        <v>0</v>
      </c>
      <c r="H56" s="17">
        <f>+I56+Q56</f>
        <v>978</v>
      </c>
      <c r="I56" s="17">
        <f>+J56+K56+L56+M56+N56+O56+P56</f>
        <v>744</v>
      </c>
      <c r="J56" s="17">
        <f t="shared" si="9"/>
        <v>510</v>
      </c>
      <c r="K56" s="17">
        <f t="shared" si="9"/>
        <v>9</v>
      </c>
      <c r="L56" s="17">
        <f t="shared" si="9"/>
        <v>221</v>
      </c>
      <c r="M56" s="17">
        <f t="shared" si="9"/>
        <v>4</v>
      </c>
      <c r="N56" s="17">
        <f t="shared" si="9"/>
        <v>0</v>
      </c>
      <c r="O56" s="17">
        <f t="shared" si="9"/>
        <v>0</v>
      </c>
      <c r="P56" s="17">
        <f t="shared" si="9"/>
        <v>0</v>
      </c>
      <c r="Q56" s="17">
        <f t="shared" si="9"/>
        <v>234</v>
      </c>
      <c r="R56" s="17">
        <f>+H56-J56-K56</f>
        <v>459</v>
      </c>
      <c r="S56" s="18">
        <f t="shared" si="2"/>
        <v>69.75806451612904</v>
      </c>
      <c r="T56" s="139">
        <f t="shared" si="3"/>
      </c>
    </row>
    <row r="57" spans="1:20" ht="15" customHeight="1">
      <c r="A57" s="36" t="s">
        <v>34</v>
      </c>
      <c r="B57" s="148" t="s">
        <v>86</v>
      </c>
      <c r="C57" s="28">
        <v>78</v>
      </c>
      <c r="D57" s="21">
        <v>10</v>
      </c>
      <c r="E57" s="21">
        <v>68</v>
      </c>
      <c r="F57" s="21">
        <v>4</v>
      </c>
      <c r="G57" s="21">
        <v>0</v>
      </c>
      <c r="H57" s="28">
        <v>74</v>
      </c>
      <c r="I57" s="28">
        <v>71</v>
      </c>
      <c r="J57" s="21">
        <v>64</v>
      </c>
      <c r="K57" s="21">
        <v>1</v>
      </c>
      <c r="L57" s="21">
        <v>6</v>
      </c>
      <c r="M57" s="21">
        <v>0</v>
      </c>
      <c r="N57" s="21">
        <v>0</v>
      </c>
      <c r="O57" s="21">
        <v>0</v>
      </c>
      <c r="P57" s="21">
        <v>0</v>
      </c>
      <c r="Q57" s="21">
        <v>3</v>
      </c>
      <c r="R57" s="28">
        <v>9</v>
      </c>
      <c r="S57" s="18">
        <f t="shared" si="2"/>
        <v>91.54929577464789</v>
      </c>
      <c r="T57" s="139">
        <f t="shared" si="3"/>
      </c>
    </row>
    <row r="58" spans="1:20" ht="15" customHeight="1">
      <c r="A58" s="34" t="s">
        <v>36</v>
      </c>
      <c r="B58" s="145" t="s">
        <v>87</v>
      </c>
      <c r="C58" s="20">
        <v>24</v>
      </c>
      <c r="D58" s="24">
        <v>2</v>
      </c>
      <c r="E58" s="24">
        <v>22</v>
      </c>
      <c r="F58" s="24">
        <v>0</v>
      </c>
      <c r="G58" s="24">
        <v>0</v>
      </c>
      <c r="H58" s="20">
        <v>24</v>
      </c>
      <c r="I58" s="20">
        <v>24</v>
      </c>
      <c r="J58" s="24">
        <v>24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0">
        <v>0</v>
      </c>
      <c r="S58" s="18">
        <f t="shared" si="2"/>
        <v>100</v>
      </c>
      <c r="T58" s="139">
        <f t="shared" si="3"/>
      </c>
    </row>
    <row r="59" spans="1:20" ht="15" customHeight="1">
      <c r="A59" s="36" t="s">
        <v>38</v>
      </c>
      <c r="B59" s="145" t="s">
        <v>88</v>
      </c>
      <c r="C59" s="20">
        <v>217</v>
      </c>
      <c r="D59" s="24">
        <v>108</v>
      </c>
      <c r="E59" s="24">
        <v>109</v>
      </c>
      <c r="F59" s="24">
        <v>0</v>
      </c>
      <c r="G59" s="24">
        <v>0</v>
      </c>
      <c r="H59" s="20">
        <v>217</v>
      </c>
      <c r="I59" s="20">
        <v>171</v>
      </c>
      <c r="J59" s="24">
        <v>118</v>
      </c>
      <c r="K59" s="24">
        <v>6</v>
      </c>
      <c r="L59" s="24">
        <v>46</v>
      </c>
      <c r="M59" s="24">
        <v>1</v>
      </c>
      <c r="N59" s="24">
        <v>0</v>
      </c>
      <c r="O59" s="24">
        <v>0</v>
      </c>
      <c r="P59" s="24">
        <v>0</v>
      </c>
      <c r="Q59" s="24">
        <v>46</v>
      </c>
      <c r="R59" s="20">
        <v>93</v>
      </c>
      <c r="S59" s="18">
        <f t="shared" si="2"/>
        <v>72.51461988304094</v>
      </c>
      <c r="T59" s="139">
        <f t="shared" si="3"/>
      </c>
    </row>
    <row r="60" spans="1:20" ht="15" customHeight="1">
      <c r="A60" s="34" t="s">
        <v>40</v>
      </c>
      <c r="B60" s="145" t="s">
        <v>96</v>
      </c>
      <c r="C60" s="20">
        <v>187</v>
      </c>
      <c r="D60" s="24">
        <v>116</v>
      </c>
      <c r="E60" s="24">
        <v>71</v>
      </c>
      <c r="F60" s="24"/>
      <c r="G60" s="24">
        <v>0</v>
      </c>
      <c r="H60" s="20">
        <v>187</v>
      </c>
      <c r="I60" s="20">
        <v>121</v>
      </c>
      <c r="J60" s="24">
        <v>49</v>
      </c>
      <c r="K60" s="24"/>
      <c r="L60" s="24">
        <v>69</v>
      </c>
      <c r="M60" s="24">
        <v>3</v>
      </c>
      <c r="N60" s="24"/>
      <c r="O60" s="24"/>
      <c r="P60" s="24"/>
      <c r="Q60" s="24">
        <v>66</v>
      </c>
      <c r="R60" s="20">
        <v>138</v>
      </c>
      <c r="S60" s="18">
        <f t="shared" si="2"/>
        <v>40.49586776859504</v>
      </c>
      <c r="T60" s="139">
        <f t="shared" si="3"/>
      </c>
    </row>
    <row r="61" spans="1:20" ht="15" customHeight="1">
      <c r="A61" s="36" t="s">
        <v>42</v>
      </c>
      <c r="B61" s="145" t="s">
        <v>89</v>
      </c>
      <c r="C61" s="20">
        <v>71</v>
      </c>
      <c r="D61" s="24">
        <v>11</v>
      </c>
      <c r="E61" s="24">
        <v>60</v>
      </c>
      <c r="F61" s="24"/>
      <c r="G61" s="24">
        <v>0</v>
      </c>
      <c r="H61" s="20">
        <v>71</v>
      </c>
      <c r="I61" s="20">
        <v>71</v>
      </c>
      <c r="J61" s="24">
        <v>70</v>
      </c>
      <c r="K61" s="24">
        <v>1</v>
      </c>
      <c r="L61" s="24"/>
      <c r="M61" s="24"/>
      <c r="N61" s="24"/>
      <c r="O61" s="24"/>
      <c r="P61" s="24"/>
      <c r="Q61" s="24">
        <v>0</v>
      </c>
      <c r="R61" s="20">
        <v>0</v>
      </c>
      <c r="S61" s="18">
        <f t="shared" si="2"/>
        <v>100</v>
      </c>
      <c r="T61" s="139">
        <f t="shared" si="3"/>
      </c>
    </row>
    <row r="62" spans="1:20" ht="15" customHeight="1">
      <c r="A62" s="34" t="s">
        <v>44</v>
      </c>
      <c r="B62" s="145" t="s">
        <v>130</v>
      </c>
      <c r="C62" s="20">
        <v>188</v>
      </c>
      <c r="D62" s="24">
        <v>93</v>
      </c>
      <c r="E62" s="24">
        <v>95</v>
      </c>
      <c r="F62" s="24">
        <v>0</v>
      </c>
      <c r="G62" s="24">
        <v>0</v>
      </c>
      <c r="H62" s="20">
        <v>188</v>
      </c>
      <c r="I62" s="20">
        <v>132</v>
      </c>
      <c r="J62" s="24">
        <v>60</v>
      </c>
      <c r="K62" s="24"/>
      <c r="L62" s="24">
        <v>72</v>
      </c>
      <c r="M62" s="24">
        <v>0</v>
      </c>
      <c r="N62" s="24">
        <v>0</v>
      </c>
      <c r="O62" s="24">
        <v>0</v>
      </c>
      <c r="P62" s="24"/>
      <c r="Q62" s="24">
        <v>56</v>
      </c>
      <c r="R62" s="20">
        <v>128</v>
      </c>
      <c r="S62" s="18">
        <f t="shared" si="2"/>
        <v>45.45454545454545</v>
      </c>
      <c r="T62" s="139">
        <f t="shared" si="3"/>
      </c>
    </row>
    <row r="63" spans="1:20" ht="15" customHeight="1">
      <c r="A63" s="36" t="s">
        <v>46</v>
      </c>
      <c r="B63" s="145" t="s">
        <v>128</v>
      </c>
      <c r="C63" s="20">
        <v>70</v>
      </c>
      <c r="D63" s="24">
        <v>29</v>
      </c>
      <c r="E63" s="24">
        <v>41</v>
      </c>
      <c r="F63" s="24"/>
      <c r="G63" s="24"/>
      <c r="H63" s="20">
        <v>70</v>
      </c>
      <c r="I63" s="20">
        <v>70</v>
      </c>
      <c r="J63" s="24">
        <v>69</v>
      </c>
      <c r="K63" s="24">
        <v>1</v>
      </c>
      <c r="L63" s="24"/>
      <c r="M63" s="24"/>
      <c r="N63" s="24"/>
      <c r="O63" s="24"/>
      <c r="P63" s="24"/>
      <c r="Q63" s="24">
        <v>0</v>
      </c>
      <c r="R63" s="20">
        <v>0</v>
      </c>
      <c r="S63" s="18">
        <f t="shared" si="2"/>
        <v>100</v>
      </c>
      <c r="T63" s="139">
        <f t="shared" si="3"/>
      </c>
    </row>
    <row r="64" spans="1:20" ht="15" customHeight="1">
      <c r="A64" s="34" t="s">
        <v>48</v>
      </c>
      <c r="B64" s="147" t="s">
        <v>147</v>
      </c>
      <c r="C64" s="30">
        <v>147</v>
      </c>
      <c r="D64" s="31">
        <v>83</v>
      </c>
      <c r="E64" s="31">
        <v>64</v>
      </c>
      <c r="F64" s="31"/>
      <c r="G64" s="31"/>
      <c r="H64" s="30">
        <v>147</v>
      </c>
      <c r="I64" s="30">
        <v>84</v>
      </c>
      <c r="J64" s="31">
        <v>56</v>
      </c>
      <c r="K64" s="31"/>
      <c r="L64" s="31">
        <v>28</v>
      </c>
      <c r="M64" s="31"/>
      <c r="N64" s="31"/>
      <c r="O64" s="31"/>
      <c r="P64" s="31"/>
      <c r="Q64" s="31">
        <v>63</v>
      </c>
      <c r="R64" s="30">
        <v>91</v>
      </c>
      <c r="S64" s="18">
        <f t="shared" si="2"/>
        <v>66.66666666666666</v>
      </c>
      <c r="T64" s="139">
        <f t="shared" si="3"/>
      </c>
    </row>
    <row r="65" spans="1:20" ht="15" customHeight="1">
      <c r="A65" s="16" t="s">
        <v>90</v>
      </c>
      <c r="B65" s="149" t="s">
        <v>91</v>
      </c>
      <c r="C65" s="17">
        <f>+D65+E65</f>
        <v>686</v>
      </c>
      <c r="D65" s="17">
        <f>+SUM(D66:D69)</f>
        <v>307</v>
      </c>
      <c r="E65" s="17">
        <f>+SUM(E66:E69)</f>
        <v>379</v>
      </c>
      <c r="F65" s="17">
        <f>+SUM(F66:F69)</f>
        <v>4</v>
      </c>
      <c r="G65" s="17">
        <f>+SUM(G66:G69)</f>
        <v>0</v>
      </c>
      <c r="H65" s="17">
        <f>+I65+Q65</f>
        <v>682</v>
      </c>
      <c r="I65" s="17">
        <f>+J65+K65+L65+M65+N65+O65+P65</f>
        <v>492</v>
      </c>
      <c r="J65" s="17">
        <f aca="true" t="shared" si="10" ref="J65:Q65">+SUM(J66:J69)</f>
        <v>344</v>
      </c>
      <c r="K65" s="17">
        <f t="shared" si="10"/>
        <v>0</v>
      </c>
      <c r="L65" s="17">
        <f t="shared" si="10"/>
        <v>143</v>
      </c>
      <c r="M65" s="17">
        <f t="shared" si="10"/>
        <v>5</v>
      </c>
      <c r="N65" s="17">
        <f t="shared" si="10"/>
        <v>0</v>
      </c>
      <c r="O65" s="17">
        <f t="shared" si="10"/>
        <v>0</v>
      </c>
      <c r="P65" s="17">
        <f t="shared" si="10"/>
        <v>0</v>
      </c>
      <c r="Q65" s="17">
        <f t="shared" si="10"/>
        <v>190</v>
      </c>
      <c r="R65" s="17">
        <f>+H65-J65-K65</f>
        <v>338</v>
      </c>
      <c r="S65" s="18">
        <f t="shared" si="2"/>
        <v>69.91869918699187</v>
      </c>
      <c r="T65" s="139">
        <f t="shared" si="3"/>
      </c>
    </row>
    <row r="66" spans="1:20" ht="15" customHeight="1">
      <c r="A66" s="36">
        <v>1</v>
      </c>
      <c r="B66" s="148" t="s">
        <v>60</v>
      </c>
      <c r="C66" s="28">
        <v>96</v>
      </c>
      <c r="D66" s="21">
        <v>14</v>
      </c>
      <c r="E66" s="21">
        <v>82</v>
      </c>
      <c r="F66" s="21">
        <v>3</v>
      </c>
      <c r="G66" s="21">
        <v>0</v>
      </c>
      <c r="H66" s="28">
        <v>93</v>
      </c>
      <c r="I66" s="28">
        <v>88</v>
      </c>
      <c r="J66" s="21">
        <v>78</v>
      </c>
      <c r="K66" s="21">
        <v>0</v>
      </c>
      <c r="L66" s="21">
        <v>10</v>
      </c>
      <c r="M66" s="21">
        <v>0</v>
      </c>
      <c r="N66" s="21">
        <v>0</v>
      </c>
      <c r="O66" s="21">
        <v>0</v>
      </c>
      <c r="P66" s="21">
        <v>0</v>
      </c>
      <c r="Q66" s="21">
        <v>5</v>
      </c>
      <c r="R66" s="28">
        <v>15</v>
      </c>
      <c r="S66" s="18">
        <f t="shared" si="2"/>
        <v>88.63636363636364</v>
      </c>
      <c r="T66" s="139">
        <f t="shared" si="3"/>
      </c>
    </row>
    <row r="67" spans="1:20" ht="15" customHeight="1">
      <c r="A67" s="34">
        <v>2</v>
      </c>
      <c r="B67" s="145" t="s">
        <v>150</v>
      </c>
      <c r="C67" s="20">
        <v>231</v>
      </c>
      <c r="D67" s="24">
        <v>112</v>
      </c>
      <c r="E67" s="24">
        <v>119</v>
      </c>
      <c r="F67" s="24">
        <v>0</v>
      </c>
      <c r="G67" s="24">
        <v>0</v>
      </c>
      <c r="H67" s="20">
        <v>231</v>
      </c>
      <c r="I67" s="20">
        <v>157</v>
      </c>
      <c r="J67" s="24">
        <v>116</v>
      </c>
      <c r="K67" s="24">
        <v>0</v>
      </c>
      <c r="L67" s="24">
        <v>39</v>
      </c>
      <c r="M67" s="24">
        <v>2</v>
      </c>
      <c r="N67" s="24">
        <v>0</v>
      </c>
      <c r="O67" s="24">
        <v>0</v>
      </c>
      <c r="P67" s="24">
        <v>0</v>
      </c>
      <c r="Q67" s="24">
        <v>74</v>
      </c>
      <c r="R67" s="20">
        <v>115</v>
      </c>
      <c r="S67" s="18">
        <f t="shared" si="2"/>
        <v>73.88535031847134</v>
      </c>
      <c r="T67" s="139">
        <f t="shared" si="3"/>
      </c>
    </row>
    <row r="68" spans="1:20" ht="15" customHeight="1">
      <c r="A68" s="36">
        <v>3</v>
      </c>
      <c r="B68" s="145" t="s">
        <v>151</v>
      </c>
      <c r="C68" s="20">
        <v>216</v>
      </c>
      <c r="D68" s="24">
        <v>93</v>
      </c>
      <c r="E68" s="24">
        <v>123</v>
      </c>
      <c r="F68" s="24">
        <v>0</v>
      </c>
      <c r="G68" s="24">
        <v>0</v>
      </c>
      <c r="H68" s="20">
        <v>216</v>
      </c>
      <c r="I68" s="20">
        <v>163</v>
      </c>
      <c r="J68" s="24">
        <v>97</v>
      </c>
      <c r="K68" s="24">
        <v>0</v>
      </c>
      <c r="L68" s="24">
        <v>64</v>
      </c>
      <c r="M68" s="24">
        <v>2</v>
      </c>
      <c r="N68" s="24">
        <v>0</v>
      </c>
      <c r="O68" s="24">
        <v>0</v>
      </c>
      <c r="P68" s="24">
        <v>0</v>
      </c>
      <c r="Q68" s="24">
        <v>53</v>
      </c>
      <c r="R68" s="20">
        <v>119</v>
      </c>
      <c r="S68" s="18">
        <f t="shared" si="2"/>
        <v>59.50920245398773</v>
      </c>
      <c r="T68" s="139">
        <f t="shared" si="3"/>
      </c>
    </row>
    <row r="69" spans="1:20" ht="15" customHeight="1">
      <c r="A69" s="34">
        <v>4</v>
      </c>
      <c r="B69" s="145" t="s">
        <v>80</v>
      </c>
      <c r="C69" s="20">
        <v>143</v>
      </c>
      <c r="D69" s="24">
        <v>88</v>
      </c>
      <c r="E69" s="24">
        <v>55</v>
      </c>
      <c r="F69" s="24">
        <v>1</v>
      </c>
      <c r="G69" s="24">
        <v>0</v>
      </c>
      <c r="H69" s="20">
        <v>142</v>
      </c>
      <c r="I69" s="20">
        <v>84</v>
      </c>
      <c r="J69" s="24">
        <v>53</v>
      </c>
      <c r="K69" s="24">
        <v>0</v>
      </c>
      <c r="L69" s="24">
        <v>30</v>
      </c>
      <c r="M69" s="24">
        <v>1</v>
      </c>
      <c r="N69" s="24">
        <v>0</v>
      </c>
      <c r="O69" s="24">
        <v>0</v>
      </c>
      <c r="P69" s="24">
        <v>0</v>
      </c>
      <c r="Q69" s="24">
        <v>58</v>
      </c>
      <c r="R69" s="20">
        <v>89</v>
      </c>
      <c r="S69" s="18">
        <f t="shared" si="2"/>
        <v>63.095238095238095</v>
      </c>
      <c r="T69" s="139">
        <f t="shared" si="3"/>
      </c>
    </row>
    <row r="70" spans="1:20" ht="15" customHeight="1">
      <c r="A70" s="16" t="s">
        <v>92</v>
      </c>
      <c r="B70" s="149" t="s">
        <v>93</v>
      </c>
      <c r="C70" s="17">
        <f>+D70+E70</f>
        <v>654</v>
      </c>
      <c r="D70" s="17">
        <f>+SUM(D71:D75)</f>
        <v>226</v>
      </c>
      <c r="E70" s="17">
        <f aca="true" t="shared" si="11" ref="E70:Q70">+SUM(E71:E75)</f>
        <v>428</v>
      </c>
      <c r="F70" s="17">
        <f t="shared" si="11"/>
        <v>6</v>
      </c>
      <c r="G70" s="17">
        <f t="shared" si="11"/>
        <v>6</v>
      </c>
      <c r="H70" s="17">
        <f>+I70+Q70</f>
        <v>648</v>
      </c>
      <c r="I70" s="17">
        <f>+J70+K70+L70+M70+N70+O70+P70</f>
        <v>483</v>
      </c>
      <c r="J70" s="17">
        <f t="shared" si="11"/>
        <v>379</v>
      </c>
      <c r="K70" s="17">
        <f t="shared" si="11"/>
        <v>3</v>
      </c>
      <c r="L70" s="17">
        <f t="shared" si="11"/>
        <v>81</v>
      </c>
      <c r="M70" s="17">
        <f t="shared" si="11"/>
        <v>3</v>
      </c>
      <c r="N70" s="17">
        <f t="shared" si="11"/>
        <v>0</v>
      </c>
      <c r="O70" s="17">
        <f t="shared" si="11"/>
        <v>0</v>
      </c>
      <c r="P70" s="17">
        <f t="shared" si="11"/>
        <v>17</v>
      </c>
      <c r="Q70" s="17">
        <f t="shared" si="11"/>
        <v>165</v>
      </c>
      <c r="R70" s="17">
        <f>+H70-J70-K70</f>
        <v>266</v>
      </c>
      <c r="S70" s="18">
        <f t="shared" si="2"/>
        <v>79.08902691511386</v>
      </c>
      <c r="T70" s="139">
        <f t="shared" si="3"/>
      </c>
    </row>
    <row r="71" spans="1:20" ht="15" customHeight="1">
      <c r="A71" s="36">
        <v>1</v>
      </c>
      <c r="B71" s="143" t="s">
        <v>94</v>
      </c>
      <c r="C71" s="28">
        <v>115</v>
      </c>
      <c r="D71" s="21">
        <v>21</v>
      </c>
      <c r="E71" s="21">
        <v>94</v>
      </c>
      <c r="F71" s="21">
        <v>3</v>
      </c>
      <c r="G71" s="21">
        <v>0</v>
      </c>
      <c r="H71" s="28">
        <v>112</v>
      </c>
      <c r="I71" s="28">
        <v>98</v>
      </c>
      <c r="J71" s="21">
        <v>81</v>
      </c>
      <c r="K71" s="21">
        <v>1</v>
      </c>
      <c r="L71" s="21">
        <v>14</v>
      </c>
      <c r="M71" s="21">
        <v>0</v>
      </c>
      <c r="N71" s="21">
        <v>0</v>
      </c>
      <c r="O71" s="21">
        <v>0</v>
      </c>
      <c r="P71" s="21">
        <v>2</v>
      </c>
      <c r="Q71" s="21">
        <v>14</v>
      </c>
      <c r="R71" s="28">
        <v>30</v>
      </c>
      <c r="S71" s="18">
        <f t="shared" si="2"/>
        <v>83.6734693877551</v>
      </c>
      <c r="T71" s="139">
        <f t="shared" si="3"/>
      </c>
    </row>
    <row r="72" spans="1:20" ht="15" customHeight="1">
      <c r="A72" s="34">
        <v>2</v>
      </c>
      <c r="B72" s="145" t="s">
        <v>95</v>
      </c>
      <c r="C72" s="20">
        <v>218</v>
      </c>
      <c r="D72" s="24">
        <v>79</v>
      </c>
      <c r="E72" s="24">
        <v>139</v>
      </c>
      <c r="F72" s="24">
        <v>1</v>
      </c>
      <c r="G72" s="24">
        <v>0</v>
      </c>
      <c r="H72" s="20">
        <v>217</v>
      </c>
      <c r="I72" s="20">
        <v>157</v>
      </c>
      <c r="J72" s="24">
        <v>133</v>
      </c>
      <c r="K72" s="24">
        <v>1</v>
      </c>
      <c r="L72" s="24">
        <v>22</v>
      </c>
      <c r="M72" s="24">
        <v>1</v>
      </c>
      <c r="N72" s="24">
        <v>0</v>
      </c>
      <c r="O72" s="24">
        <v>0</v>
      </c>
      <c r="P72" s="24">
        <v>0</v>
      </c>
      <c r="Q72" s="24">
        <v>60</v>
      </c>
      <c r="R72" s="20">
        <v>83</v>
      </c>
      <c r="S72" s="18">
        <f t="shared" si="2"/>
        <v>85.35031847133759</v>
      </c>
      <c r="T72" s="139">
        <f t="shared" si="3"/>
      </c>
    </row>
    <row r="73" spans="1:20" ht="15" customHeight="1">
      <c r="A73" s="36">
        <v>3</v>
      </c>
      <c r="B73" s="145" t="s">
        <v>96</v>
      </c>
      <c r="C73" s="20">
        <v>54</v>
      </c>
      <c r="D73" s="24">
        <v>3</v>
      </c>
      <c r="E73" s="24">
        <v>51</v>
      </c>
      <c r="F73" s="24">
        <v>1</v>
      </c>
      <c r="G73" s="24"/>
      <c r="H73" s="20">
        <v>53</v>
      </c>
      <c r="I73" s="20">
        <v>53</v>
      </c>
      <c r="J73" s="24">
        <v>53</v>
      </c>
      <c r="K73" s="24"/>
      <c r="L73" s="24"/>
      <c r="M73" s="24"/>
      <c r="N73" s="24"/>
      <c r="O73" s="24"/>
      <c r="P73" s="24"/>
      <c r="Q73" s="24"/>
      <c r="R73" s="20">
        <v>0</v>
      </c>
      <c r="S73" s="18">
        <f t="shared" si="2"/>
        <v>100</v>
      </c>
      <c r="T73" s="139"/>
    </row>
    <row r="74" spans="1:20" ht="15" customHeight="1">
      <c r="A74" s="34">
        <v>4</v>
      </c>
      <c r="B74" s="145" t="s">
        <v>128</v>
      </c>
      <c r="C74" s="20">
        <v>117</v>
      </c>
      <c r="D74" s="24">
        <v>70</v>
      </c>
      <c r="E74" s="24">
        <v>47</v>
      </c>
      <c r="F74" s="24">
        <v>0</v>
      </c>
      <c r="G74" s="24">
        <v>0</v>
      </c>
      <c r="H74" s="20">
        <v>117</v>
      </c>
      <c r="I74" s="20">
        <v>62</v>
      </c>
      <c r="J74" s="24">
        <v>39</v>
      </c>
      <c r="K74" s="24">
        <v>0</v>
      </c>
      <c r="L74" s="24">
        <v>13</v>
      </c>
      <c r="M74" s="24">
        <v>0</v>
      </c>
      <c r="N74" s="24">
        <v>0</v>
      </c>
      <c r="O74" s="24">
        <v>0</v>
      </c>
      <c r="P74" s="24">
        <v>10</v>
      </c>
      <c r="Q74" s="24">
        <v>55</v>
      </c>
      <c r="R74" s="20">
        <v>78</v>
      </c>
      <c r="S74" s="18">
        <f t="shared" si="2"/>
        <v>62.903225806451616</v>
      </c>
      <c r="T74" s="139">
        <f t="shared" si="3"/>
      </c>
    </row>
    <row r="75" spans="1:20" ht="15" customHeight="1">
      <c r="A75" s="36">
        <v>5</v>
      </c>
      <c r="B75" s="147" t="s">
        <v>97</v>
      </c>
      <c r="C75" s="30">
        <v>150</v>
      </c>
      <c r="D75" s="31">
        <v>53</v>
      </c>
      <c r="E75" s="31">
        <v>97</v>
      </c>
      <c r="F75" s="31">
        <v>1</v>
      </c>
      <c r="G75" s="31">
        <v>6</v>
      </c>
      <c r="H75" s="30">
        <v>149</v>
      </c>
      <c r="I75" s="30">
        <v>113</v>
      </c>
      <c r="J75" s="31">
        <v>73</v>
      </c>
      <c r="K75" s="31">
        <v>1</v>
      </c>
      <c r="L75" s="31">
        <v>32</v>
      </c>
      <c r="M75" s="31">
        <v>2</v>
      </c>
      <c r="N75" s="31">
        <v>0</v>
      </c>
      <c r="O75" s="31">
        <v>0</v>
      </c>
      <c r="P75" s="31">
        <v>5</v>
      </c>
      <c r="Q75" s="31">
        <v>36</v>
      </c>
      <c r="R75" s="30">
        <v>75</v>
      </c>
      <c r="S75" s="18">
        <f t="shared" si="2"/>
        <v>65.48672566371681</v>
      </c>
      <c r="T75" s="139">
        <f t="shared" si="3"/>
      </c>
    </row>
    <row r="76" spans="1:20" ht="15" customHeight="1">
      <c r="A76" s="16" t="s">
        <v>98</v>
      </c>
      <c r="B76" s="149" t="s">
        <v>99</v>
      </c>
      <c r="C76" s="17">
        <f>+D76+E76</f>
        <v>686</v>
      </c>
      <c r="D76" s="17">
        <f>+SUM(D77:D82)</f>
        <v>272</v>
      </c>
      <c r="E76" s="17">
        <f>+SUM(E77:E82)</f>
        <v>414</v>
      </c>
      <c r="F76" s="17">
        <f>+SUM(F77:F82)</f>
        <v>7</v>
      </c>
      <c r="G76" s="17">
        <f>+SUM(G77:G82)</f>
        <v>0</v>
      </c>
      <c r="H76" s="17">
        <f>+I76+Q76</f>
        <v>679</v>
      </c>
      <c r="I76" s="17">
        <f>+J76+K76+L76+M76+N76+O76+P76</f>
        <v>508</v>
      </c>
      <c r="J76" s="17">
        <f aca="true" t="shared" si="12" ref="J76:Q76">+SUM(J77:J82)</f>
        <v>388</v>
      </c>
      <c r="K76" s="17">
        <f t="shared" si="12"/>
        <v>8</v>
      </c>
      <c r="L76" s="17">
        <f t="shared" si="12"/>
        <v>103</v>
      </c>
      <c r="M76" s="17">
        <f t="shared" si="12"/>
        <v>2</v>
      </c>
      <c r="N76" s="17">
        <f t="shared" si="12"/>
        <v>3</v>
      </c>
      <c r="O76" s="17">
        <f t="shared" si="12"/>
        <v>0</v>
      </c>
      <c r="P76" s="17">
        <f t="shared" si="12"/>
        <v>4</v>
      </c>
      <c r="Q76" s="17">
        <f t="shared" si="12"/>
        <v>171</v>
      </c>
      <c r="R76" s="17">
        <f>+H76-J76-K76</f>
        <v>283</v>
      </c>
      <c r="S76" s="18">
        <f t="shared" si="2"/>
        <v>77.95275590551181</v>
      </c>
      <c r="T76" s="139">
        <f t="shared" si="3"/>
      </c>
    </row>
    <row r="77" spans="1:20" ht="15" customHeight="1">
      <c r="A77" s="27">
        <v>1</v>
      </c>
      <c r="B77" s="142" t="s">
        <v>100</v>
      </c>
      <c r="C77" s="37">
        <v>95</v>
      </c>
      <c r="D77" s="38">
        <v>5</v>
      </c>
      <c r="E77" s="38">
        <v>90</v>
      </c>
      <c r="F77" s="38">
        <v>5</v>
      </c>
      <c r="G77" s="38">
        <v>0</v>
      </c>
      <c r="H77" s="140">
        <v>90</v>
      </c>
      <c r="I77" s="140">
        <v>88</v>
      </c>
      <c r="J77" s="38">
        <v>77</v>
      </c>
      <c r="K77" s="38">
        <v>0</v>
      </c>
      <c r="L77" s="38">
        <v>9</v>
      </c>
      <c r="M77" s="38">
        <v>0</v>
      </c>
      <c r="N77" s="38">
        <v>0</v>
      </c>
      <c r="O77" s="38">
        <v>0</v>
      </c>
      <c r="P77" s="38">
        <v>2</v>
      </c>
      <c r="Q77" s="38">
        <v>2</v>
      </c>
      <c r="R77" s="37">
        <v>13</v>
      </c>
      <c r="S77" s="18">
        <f t="shared" si="2"/>
        <v>87.5</v>
      </c>
      <c r="T77" s="139">
        <f t="shared" si="3"/>
      </c>
    </row>
    <row r="78" spans="1:20" ht="15" customHeight="1">
      <c r="A78" s="175">
        <v>2</v>
      </c>
      <c r="B78" s="176" t="s">
        <v>101</v>
      </c>
      <c r="C78" s="177">
        <v>190</v>
      </c>
      <c r="D78" s="178">
        <v>70</v>
      </c>
      <c r="E78" s="178">
        <v>120</v>
      </c>
      <c r="F78" s="178">
        <v>0</v>
      </c>
      <c r="G78" s="178">
        <v>0</v>
      </c>
      <c r="H78" s="179">
        <v>190</v>
      </c>
      <c r="I78" s="179">
        <v>144</v>
      </c>
      <c r="J78" s="178">
        <v>116</v>
      </c>
      <c r="K78" s="178">
        <v>3</v>
      </c>
      <c r="L78" s="178">
        <v>23</v>
      </c>
      <c r="M78" s="178">
        <v>1</v>
      </c>
      <c r="N78" s="178">
        <v>1</v>
      </c>
      <c r="O78" s="178">
        <v>0</v>
      </c>
      <c r="P78" s="178">
        <v>0</v>
      </c>
      <c r="Q78" s="178">
        <v>46</v>
      </c>
      <c r="R78" s="177">
        <v>71</v>
      </c>
      <c r="S78" s="18">
        <f t="shared" si="2"/>
        <v>82.63888888888889</v>
      </c>
      <c r="T78" s="139"/>
    </row>
    <row r="79" spans="1:20" ht="15" customHeight="1">
      <c r="A79" s="27">
        <v>3</v>
      </c>
      <c r="B79" s="145" t="s">
        <v>102</v>
      </c>
      <c r="C79" s="39">
        <v>135</v>
      </c>
      <c r="D79" s="40">
        <v>57</v>
      </c>
      <c r="E79" s="40">
        <v>78</v>
      </c>
      <c r="F79" s="40">
        <v>1</v>
      </c>
      <c r="G79" s="40">
        <v>0</v>
      </c>
      <c r="H79" s="141">
        <v>134</v>
      </c>
      <c r="I79" s="141">
        <v>105</v>
      </c>
      <c r="J79" s="40">
        <v>78</v>
      </c>
      <c r="K79" s="40">
        <v>2</v>
      </c>
      <c r="L79" s="40">
        <v>23</v>
      </c>
      <c r="M79" s="40">
        <v>1</v>
      </c>
      <c r="N79" s="40">
        <v>0</v>
      </c>
      <c r="O79" s="40">
        <v>0</v>
      </c>
      <c r="P79" s="40">
        <v>1</v>
      </c>
      <c r="Q79" s="40">
        <v>29</v>
      </c>
      <c r="R79" s="39">
        <v>54</v>
      </c>
      <c r="S79" s="18">
        <f t="shared" si="2"/>
        <v>76.19047619047619</v>
      </c>
      <c r="T79" s="139">
        <f t="shared" si="3"/>
      </c>
    </row>
    <row r="80" spans="1:20" ht="15" customHeight="1">
      <c r="A80" s="175">
        <v>4</v>
      </c>
      <c r="B80" s="145" t="s">
        <v>103</v>
      </c>
      <c r="C80" s="39">
        <v>139</v>
      </c>
      <c r="D80" s="40">
        <v>70</v>
      </c>
      <c r="E80" s="40">
        <v>69</v>
      </c>
      <c r="F80" s="40">
        <v>0</v>
      </c>
      <c r="G80" s="40">
        <v>0</v>
      </c>
      <c r="H80" s="141">
        <v>139</v>
      </c>
      <c r="I80" s="141">
        <v>84</v>
      </c>
      <c r="J80" s="40">
        <v>66</v>
      </c>
      <c r="K80" s="40">
        <v>0</v>
      </c>
      <c r="L80" s="40">
        <v>18</v>
      </c>
      <c r="M80" s="40">
        <v>0</v>
      </c>
      <c r="N80" s="40">
        <v>0</v>
      </c>
      <c r="O80" s="40">
        <v>0</v>
      </c>
      <c r="P80" s="40">
        <v>0</v>
      </c>
      <c r="Q80" s="40">
        <v>55</v>
      </c>
      <c r="R80" s="39">
        <v>73</v>
      </c>
      <c r="S80" s="18">
        <f aca="true" t="shared" si="13" ref="S80:S97">+(J80+K80)/I80*100</f>
        <v>78.57142857142857</v>
      </c>
      <c r="T80" s="139">
        <f t="shared" si="3"/>
      </c>
    </row>
    <row r="81" spans="1:20" ht="15" customHeight="1">
      <c r="A81" s="27">
        <v>5</v>
      </c>
      <c r="B81" s="145" t="s">
        <v>54</v>
      </c>
      <c r="C81" s="39">
        <v>100</v>
      </c>
      <c r="D81" s="40">
        <v>65</v>
      </c>
      <c r="E81" s="40">
        <v>35</v>
      </c>
      <c r="F81" s="40">
        <v>0</v>
      </c>
      <c r="G81" s="40">
        <v>0</v>
      </c>
      <c r="H81" s="141">
        <v>100</v>
      </c>
      <c r="I81" s="141">
        <v>61</v>
      </c>
      <c r="J81" s="40">
        <v>28</v>
      </c>
      <c r="K81" s="40">
        <v>0</v>
      </c>
      <c r="L81" s="40">
        <v>30</v>
      </c>
      <c r="M81" s="40">
        <v>0</v>
      </c>
      <c r="N81" s="40">
        <v>2</v>
      </c>
      <c r="O81" s="40">
        <v>0</v>
      </c>
      <c r="P81" s="40">
        <v>1</v>
      </c>
      <c r="Q81" s="40">
        <v>39</v>
      </c>
      <c r="R81" s="39">
        <v>72</v>
      </c>
      <c r="S81" s="18">
        <f t="shared" si="13"/>
        <v>45.90163934426229</v>
      </c>
      <c r="T81" s="139">
        <f t="shared" si="3"/>
      </c>
    </row>
    <row r="82" spans="1:20" ht="15" customHeight="1">
      <c r="A82" s="175">
        <v>6</v>
      </c>
      <c r="B82" s="145" t="s">
        <v>140</v>
      </c>
      <c r="C82" s="39">
        <v>27</v>
      </c>
      <c r="D82" s="40">
        <v>5</v>
      </c>
      <c r="E82" s="40">
        <v>22</v>
      </c>
      <c r="F82" s="40">
        <v>1</v>
      </c>
      <c r="G82" s="40">
        <v>0</v>
      </c>
      <c r="H82" s="39">
        <v>26</v>
      </c>
      <c r="I82" s="39">
        <v>26</v>
      </c>
      <c r="J82" s="40">
        <v>23</v>
      </c>
      <c r="K82" s="40">
        <v>3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39">
        <v>0</v>
      </c>
      <c r="S82" s="18">
        <f t="shared" si="13"/>
        <v>100</v>
      </c>
      <c r="T82" s="139">
        <f aca="true" t="shared" si="14" ref="T82:T97">IF(SUM(D82:E82)=SUM(F82,H82),"","lệch "&amp;SUM(D82:E82)-SUM(F82,H82))</f>
      </c>
    </row>
    <row r="83" spans="1:20" ht="15" customHeight="1">
      <c r="A83" s="16" t="s">
        <v>106</v>
      </c>
      <c r="B83" s="149" t="s">
        <v>107</v>
      </c>
      <c r="C83" s="17">
        <f>+D83+E83</f>
        <v>1061</v>
      </c>
      <c r="D83" s="17">
        <f>+SUM(D84:D91)</f>
        <v>482</v>
      </c>
      <c r="E83" s="17">
        <f aca="true" t="shared" si="15" ref="E83:Q83">+SUM(E84:E91)</f>
        <v>579</v>
      </c>
      <c r="F83" s="17">
        <f t="shared" si="15"/>
        <v>25</v>
      </c>
      <c r="G83" s="17">
        <f t="shared" si="15"/>
        <v>0</v>
      </c>
      <c r="H83" s="17">
        <f>+I83+Q83</f>
        <v>1036</v>
      </c>
      <c r="I83" s="17">
        <f>+J83+K83+L83+M83+N83+O83+P83</f>
        <v>824</v>
      </c>
      <c r="J83" s="17">
        <f t="shared" si="15"/>
        <v>521</v>
      </c>
      <c r="K83" s="17">
        <f t="shared" si="15"/>
        <v>25</v>
      </c>
      <c r="L83" s="17">
        <f t="shared" si="15"/>
        <v>272</v>
      </c>
      <c r="M83" s="17">
        <f t="shared" si="15"/>
        <v>4</v>
      </c>
      <c r="N83" s="17">
        <f t="shared" si="15"/>
        <v>1</v>
      </c>
      <c r="O83" s="17">
        <f t="shared" si="15"/>
        <v>0</v>
      </c>
      <c r="P83" s="17">
        <f t="shared" si="15"/>
        <v>1</v>
      </c>
      <c r="Q83" s="17">
        <f t="shared" si="15"/>
        <v>212</v>
      </c>
      <c r="R83" s="17">
        <f>+H83-J83-K83</f>
        <v>490</v>
      </c>
      <c r="S83" s="18">
        <f t="shared" si="13"/>
        <v>66.2621359223301</v>
      </c>
      <c r="T83" s="139">
        <f t="shared" si="14"/>
      </c>
    </row>
    <row r="84" spans="1:20" ht="15" customHeight="1">
      <c r="A84" s="27" t="s">
        <v>34</v>
      </c>
      <c r="B84" s="143" t="s">
        <v>152</v>
      </c>
      <c r="C84" s="28">
        <v>37</v>
      </c>
      <c r="D84" s="21">
        <v>0</v>
      </c>
      <c r="E84" s="21">
        <v>37</v>
      </c>
      <c r="F84" s="21">
        <v>17</v>
      </c>
      <c r="G84" s="21">
        <v>0</v>
      </c>
      <c r="H84" s="28">
        <v>20</v>
      </c>
      <c r="I84" s="28">
        <v>20</v>
      </c>
      <c r="J84" s="21">
        <v>20</v>
      </c>
      <c r="K84" s="21">
        <v>0</v>
      </c>
      <c r="L84" s="21"/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8"/>
      <c r="S84" s="18">
        <f t="shared" si="13"/>
        <v>100</v>
      </c>
      <c r="T84" s="139">
        <f t="shared" si="14"/>
      </c>
    </row>
    <row r="85" spans="1:20" ht="15" customHeight="1">
      <c r="A85" s="29" t="s">
        <v>36</v>
      </c>
      <c r="B85" s="145" t="s">
        <v>55</v>
      </c>
      <c r="C85" s="20">
        <v>41</v>
      </c>
      <c r="D85" s="24">
        <v>6</v>
      </c>
      <c r="E85" s="24">
        <v>35</v>
      </c>
      <c r="F85" s="24">
        <v>3</v>
      </c>
      <c r="G85" s="24"/>
      <c r="H85" s="20">
        <v>38</v>
      </c>
      <c r="I85" s="20">
        <v>38</v>
      </c>
      <c r="J85" s="24">
        <v>29</v>
      </c>
      <c r="K85" s="24">
        <v>0</v>
      </c>
      <c r="L85" s="24">
        <v>9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0">
        <v>9</v>
      </c>
      <c r="S85" s="18">
        <f t="shared" si="13"/>
        <v>76.31578947368422</v>
      </c>
      <c r="T85" s="139">
        <f t="shared" si="14"/>
      </c>
    </row>
    <row r="86" spans="1:20" ht="15" customHeight="1">
      <c r="A86" s="27" t="s">
        <v>38</v>
      </c>
      <c r="B86" s="145" t="s">
        <v>129</v>
      </c>
      <c r="C86" s="20">
        <v>191</v>
      </c>
      <c r="D86" s="24">
        <v>66</v>
      </c>
      <c r="E86" s="24">
        <v>125</v>
      </c>
      <c r="F86" s="24">
        <v>2</v>
      </c>
      <c r="G86" s="24"/>
      <c r="H86" s="20">
        <v>189</v>
      </c>
      <c r="I86" s="20">
        <v>156</v>
      </c>
      <c r="J86" s="24">
        <v>115</v>
      </c>
      <c r="K86" s="24">
        <v>4</v>
      </c>
      <c r="L86" s="24">
        <v>35</v>
      </c>
      <c r="M86" s="24">
        <v>2</v>
      </c>
      <c r="N86" s="24"/>
      <c r="O86" s="24"/>
      <c r="P86" s="24">
        <v>0</v>
      </c>
      <c r="Q86" s="24">
        <v>33</v>
      </c>
      <c r="R86" s="20">
        <v>70</v>
      </c>
      <c r="S86" s="18">
        <f t="shared" si="13"/>
        <v>76.28205128205127</v>
      </c>
      <c r="T86" s="139">
        <f t="shared" si="14"/>
      </c>
    </row>
    <row r="87" spans="1:20" ht="15" customHeight="1">
      <c r="A87" s="29" t="s">
        <v>40</v>
      </c>
      <c r="B87" s="145" t="s">
        <v>133</v>
      </c>
      <c r="C87" s="20">
        <v>165</v>
      </c>
      <c r="D87" s="24">
        <v>74</v>
      </c>
      <c r="E87" s="24">
        <v>91</v>
      </c>
      <c r="F87" s="24">
        <v>0</v>
      </c>
      <c r="G87" s="24"/>
      <c r="H87" s="20">
        <v>165</v>
      </c>
      <c r="I87" s="20">
        <v>132</v>
      </c>
      <c r="J87" s="24">
        <v>79</v>
      </c>
      <c r="K87" s="24">
        <v>7</v>
      </c>
      <c r="L87" s="24">
        <v>46</v>
      </c>
      <c r="M87" s="24">
        <v>0</v>
      </c>
      <c r="N87" s="24">
        <v>0</v>
      </c>
      <c r="O87" s="24">
        <v>0</v>
      </c>
      <c r="P87" s="24">
        <v>0</v>
      </c>
      <c r="Q87" s="24">
        <v>33</v>
      </c>
      <c r="R87" s="20">
        <v>79</v>
      </c>
      <c r="S87" s="18">
        <f t="shared" si="13"/>
        <v>65.15151515151516</v>
      </c>
      <c r="T87" s="139">
        <f t="shared" si="14"/>
      </c>
    </row>
    <row r="88" spans="1:20" ht="15" customHeight="1">
      <c r="A88" s="27" t="s">
        <v>42</v>
      </c>
      <c r="B88" s="145" t="s">
        <v>130</v>
      </c>
      <c r="C88" s="20">
        <v>29</v>
      </c>
      <c r="D88" s="24">
        <v>8</v>
      </c>
      <c r="E88" s="24">
        <v>21</v>
      </c>
      <c r="F88" s="24">
        <v>1</v>
      </c>
      <c r="G88" s="24"/>
      <c r="H88" s="20">
        <v>28</v>
      </c>
      <c r="I88" s="20">
        <v>28</v>
      </c>
      <c r="J88" s="24">
        <v>28</v>
      </c>
      <c r="K88" s="24">
        <v>0</v>
      </c>
      <c r="L88" s="24">
        <v>0</v>
      </c>
      <c r="M88" s="24">
        <v>0</v>
      </c>
      <c r="N88" s="24">
        <v>0</v>
      </c>
      <c r="O88" s="24"/>
      <c r="P88" s="24">
        <v>0</v>
      </c>
      <c r="Q88" s="24">
        <v>0</v>
      </c>
      <c r="R88" s="20">
        <v>0</v>
      </c>
      <c r="S88" s="18">
        <f t="shared" si="13"/>
        <v>100</v>
      </c>
      <c r="T88" s="139">
        <f t="shared" si="14"/>
      </c>
    </row>
    <row r="89" spans="1:20" ht="15" customHeight="1">
      <c r="A89" s="29" t="s">
        <v>44</v>
      </c>
      <c r="B89" s="146" t="s">
        <v>51</v>
      </c>
      <c r="C89" s="20">
        <v>173</v>
      </c>
      <c r="D89" s="24">
        <v>103</v>
      </c>
      <c r="E89" s="24">
        <v>70</v>
      </c>
      <c r="F89" s="24">
        <v>2</v>
      </c>
      <c r="G89" s="24"/>
      <c r="H89" s="20">
        <v>171</v>
      </c>
      <c r="I89" s="20">
        <v>130</v>
      </c>
      <c r="J89" s="24">
        <v>67</v>
      </c>
      <c r="K89" s="24">
        <v>2</v>
      </c>
      <c r="L89" s="24">
        <v>59</v>
      </c>
      <c r="M89" s="24">
        <v>0</v>
      </c>
      <c r="N89" s="24">
        <v>1</v>
      </c>
      <c r="O89" s="24">
        <v>0</v>
      </c>
      <c r="P89" s="24">
        <v>1</v>
      </c>
      <c r="Q89" s="24">
        <v>41</v>
      </c>
      <c r="R89" s="20">
        <v>102</v>
      </c>
      <c r="S89" s="18">
        <f t="shared" si="13"/>
        <v>53.07692307692308</v>
      </c>
      <c r="T89" s="139"/>
    </row>
    <row r="90" spans="1:20" ht="15" customHeight="1">
      <c r="A90" s="27" t="s">
        <v>46</v>
      </c>
      <c r="B90" s="147" t="s">
        <v>131</v>
      </c>
      <c r="C90" s="20">
        <v>197</v>
      </c>
      <c r="D90" s="24">
        <v>115</v>
      </c>
      <c r="E90" s="24">
        <v>82</v>
      </c>
      <c r="F90" s="24">
        <v>0</v>
      </c>
      <c r="G90" s="24"/>
      <c r="H90" s="20">
        <v>197</v>
      </c>
      <c r="I90" s="20">
        <v>148</v>
      </c>
      <c r="J90" s="24">
        <v>82</v>
      </c>
      <c r="K90" s="24">
        <v>7</v>
      </c>
      <c r="L90" s="24">
        <v>57</v>
      </c>
      <c r="M90" s="24">
        <v>2</v>
      </c>
      <c r="N90" s="24"/>
      <c r="O90" s="24"/>
      <c r="P90" s="24">
        <v>0</v>
      </c>
      <c r="Q90" s="24">
        <v>49</v>
      </c>
      <c r="R90" s="20">
        <v>108</v>
      </c>
      <c r="S90" s="18">
        <f t="shared" si="13"/>
        <v>60.13513513513513</v>
      </c>
      <c r="T90" s="139">
        <f t="shared" si="14"/>
      </c>
    </row>
    <row r="91" spans="1:20" ht="15" customHeight="1">
      <c r="A91" s="29" t="s">
        <v>48</v>
      </c>
      <c r="B91" s="147" t="s">
        <v>105</v>
      </c>
      <c r="C91" s="30">
        <v>228</v>
      </c>
      <c r="D91" s="31">
        <v>110</v>
      </c>
      <c r="E91" s="31">
        <v>118</v>
      </c>
      <c r="F91" s="31">
        <v>0</v>
      </c>
      <c r="G91" s="31"/>
      <c r="H91" s="30">
        <v>228</v>
      </c>
      <c r="I91" s="30">
        <v>172</v>
      </c>
      <c r="J91" s="31">
        <v>101</v>
      </c>
      <c r="K91" s="31">
        <v>5</v>
      </c>
      <c r="L91" s="31">
        <v>66</v>
      </c>
      <c r="M91" s="31">
        <v>0</v>
      </c>
      <c r="N91" s="31">
        <v>0</v>
      </c>
      <c r="O91" s="31">
        <v>0</v>
      </c>
      <c r="P91" s="31">
        <v>0</v>
      </c>
      <c r="Q91" s="31">
        <v>56</v>
      </c>
      <c r="R91" s="30">
        <v>122</v>
      </c>
      <c r="S91" s="18">
        <f t="shared" si="13"/>
        <v>61.627906976744185</v>
      </c>
      <c r="T91" s="139">
        <f t="shared" si="14"/>
      </c>
    </row>
    <row r="92" spans="1:20" ht="15" customHeight="1">
      <c r="A92" s="16" t="s">
        <v>108</v>
      </c>
      <c r="B92" s="149" t="s">
        <v>109</v>
      </c>
      <c r="C92" s="17">
        <f>+D92+E92</f>
        <v>981</v>
      </c>
      <c r="D92" s="17">
        <f>+SUM(D93:D97)</f>
        <v>413</v>
      </c>
      <c r="E92" s="17">
        <f>+SUM(E93:E97)</f>
        <v>568</v>
      </c>
      <c r="F92" s="17">
        <f>+SUM(F93:F97)</f>
        <v>3</v>
      </c>
      <c r="G92" s="17">
        <f>+SUM(G93:G97)</f>
        <v>0</v>
      </c>
      <c r="H92" s="17">
        <f>+I92+Q92</f>
        <v>978</v>
      </c>
      <c r="I92" s="17">
        <f>+J92+K92+L92+M92+N92+O92+P92</f>
        <v>651</v>
      </c>
      <c r="J92" s="17">
        <f aca="true" t="shared" si="16" ref="J92:R92">+SUM(J93:J97)</f>
        <v>471</v>
      </c>
      <c r="K92" s="17">
        <f t="shared" si="16"/>
        <v>19</v>
      </c>
      <c r="L92" s="17">
        <f t="shared" si="16"/>
        <v>139</v>
      </c>
      <c r="M92" s="17">
        <f t="shared" si="16"/>
        <v>22</v>
      </c>
      <c r="N92" s="17">
        <f t="shared" si="16"/>
        <v>0</v>
      </c>
      <c r="O92" s="17">
        <f t="shared" si="16"/>
        <v>0</v>
      </c>
      <c r="P92" s="17">
        <f t="shared" si="16"/>
        <v>0</v>
      </c>
      <c r="Q92" s="17">
        <f t="shared" si="16"/>
        <v>327</v>
      </c>
      <c r="R92" s="17">
        <f t="shared" si="16"/>
        <v>488</v>
      </c>
      <c r="S92" s="18">
        <f t="shared" si="13"/>
        <v>75.26881720430107</v>
      </c>
      <c r="T92" s="139">
        <f t="shared" si="14"/>
      </c>
    </row>
    <row r="93" spans="1:20" ht="15" customHeight="1">
      <c r="A93" s="27" t="s">
        <v>34</v>
      </c>
      <c r="B93" s="148" t="s">
        <v>110</v>
      </c>
      <c r="C93" s="28">
        <v>217</v>
      </c>
      <c r="D93" s="21">
        <v>55</v>
      </c>
      <c r="E93" s="21">
        <v>162</v>
      </c>
      <c r="F93" s="21">
        <v>2</v>
      </c>
      <c r="G93" s="21">
        <v>0</v>
      </c>
      <c r="H93" s="28">
        <v>215</v>
      </c>
      <c r="I93" s="28">
        <v>167</v>
      </c>
      <c r="J93" s="21">
        <v>139</v>
      </c>
      <c r="K93" s="21">
        <v>3</v>
      </c>
      <c r="L93" s="21">
        <v>24</v>
      </c>
      <c r="M93" s="21">
        <v>1</v>
      </c>
      <c r="N93" s="21">
        <v>0</v>
      </c>
      <c r="O93" s="21">
        <v>0</v>
      </c>
      <c r="P93" s="21">
        <v>0</v>
      </c>
      <c r="Q93" s="21">
        <v>48</v>
      </c>
      <c r="R93" s="28">
        <v>73</v>
      </c>
      <c r="S93" s="18">
        <f t="shared" si="13"/>
        <v>85.02994011976048</v>
      </c>
      <c r="T93" s="139">
        <f t="shared" si="14"/>
      </c>
    </row>
    <row r="94" spans="1:20" ht="15" customHeight="1">
      <c r="A94" s="27" t="s">
        <v>36</v>
      </c>
      <c r="B94" s="150" t="s">
        <v>111</v>
      </c>
      <c r="C94" s="33">
        <v>223</v>
      </c>
      <c r="D94" s="23">
        <v>94</v>
      </c>
      <c r="E94" s="23">
        <v>129</v>
      </c>
      <c r="F94" s="23">
        <v>0</v>
      </c>
      <c r="G94" s="23">
        <v>0</v>
      </c>
      <c r="H94" s="33">
        <v>223</v>
      </c>
      <c r="I94" s="33">
        <v>147</v>
      </c>
      <c r="J94" s="23">
        <v>110</v>
      </c>
      <c r="K94" s="23">
        <v>2</v>
      </c>
      <c r="L94" s="23">
        <v>30</v>
      </c>
      <c r="M94" s="23">
        <v>5</v>
      </c>
      <c r="N94" s="23">
        <v>0</v>
      </c>
      <c r="O94" s="23">
        <v>0</v>
      </c>
      <c r="P94" s="23">
        <v>0</v>
      </c>
      <c r="Q94" s="23">
        <v>76</v>
      </c>
      <c r="R94" s="33">
        <v>111</v>
      </c>
      <c r="S94" s="18">
        <f t="shared" si="13"/>
        <v>76.19047619047619</v>
      </c>
      <c r="T94" s="139">
        <f t="shared" si="14"/>
      </c>
    </row>
    <row r="95" spans="1:20" s="41" customFormat="1" ht="17.25" customHeight="1">
      <c r="A95" s="27" t="s">
        <v>38</v>
      </c>
      <c r="B95" s="145" t="s">
        <v>47</v>
      </c>
      <c r="C95" s="20">
        <v>188</v>
      </c>
      <c r="D95" s="24">
        <v>92</v>
      </c>
      <c r="E95" s="24">
        <v>96</v>
      </c>
      <c r="F95" s="24">
        <v>0</v>
      </c>
      <c r="G95" s="24">
        <v>0</v>
      </c>
      <c r="H95" s="20">
        <v>188</v>
      </c>
      <c r="I95" s="20">
        <v>122</v>
      </c>
      <c r="J95" s="24">
        <v>80</v>
      </c>
      <c r="K95" s="24">
        <v>2</v>
      </c>
      <c r="L95" s="24">
        <v>35</v>
      </c>
      <c r="M95" s="24">
        <v>5</v>
      </c>
      <c r="N95" s="24">
        <v>0</v>
      </c>
      <c r="O95" s="24">
        <v>0</v>
      </c>
      <c r="P95" s="24">
        <v>0</v>
      </c>
      <c r="Q95" s="24">
        <v>66</v>
      </c>
      <c r="R95" s="20">
        <v>106</v>
      </c>
      <c r="S95" s="18">
        <f t="shared" si="13"/>
        <v>67.21311475409836</v>
      </c>
      <c r="T95" s="139">
        <f t="shared" si="14"/>
      </c>
    </row>
    <row r="96" spans="1:20" s="42" customFormat="1" ht="17.25" customHeight="1">
      <c r="A96" s="27" t="s">
        <v>40</v>
      </c>
      <c r="B96" s="145" t="s">
        <v>153</v>
      </c>
      <c r="C96" s="20">
        <v>117</v>
      </c>
      <c r="D96" s="24">
        <v>53</v>
      </c>
      <c r="E96" s="24">
        <v>64</v>
      </c>
      <c r="F96" s="24">
        <v>1</v>
      </c>
      <c r="G96" s="24">
        <v>0</v>
      </c>
      <c r="H96" s="20">
        <v>116</v>
      </c>
      <c r="I96" s="20">
        <v>66</v>
      </c>
      <c r="J96" s="24">
        <v>43</v>
      </c>
      <c r="K96" s="24">
        <v>3</v>
      </c>
      <c r="L96" s="24">
        <v>19</v>
      </c>
      <c r="M96" s="24">
        <v>1</v>
      </c>
      <c r="N96" s="24">
        <v>0</v>
      </c>
      <c r="O96" s="24">
        <v>0</v>
      </c>
      <c r="P96" s="24">
        <v>0</v>
      </c>
      <c r="Q96" s="24">
        <v>50</v>
      </c>
      <c r="R96" s="20">
        <v>70</v>
      </c>
      <c r="S96" s="18">
        <f t="shared" si="13"/>
        <v>69.6969696969697</v>
      </c>
      <c r="T96" s="139">
        <f t="shared" si="14"/>
      </c>
    </row>
    <row r="97" spans="1:20" ht="15">
      <c r="A97" s="27" t="s">
        <v>42</v>
      </c>
      <c r="B97" s="147" t="s">
        <v>112</v>
      </c>
      <c r="C97" s="30">
        <v>236</v>
      </c>
      <c r="D97" s="31">
        <v>119</v>
      </c>
      <c r="E97" s="31">
        <v>117</v>
      </c>
      <c r="F97" s="31">
        <v>0</v>
      </c>
      <c r="G97" s="31">
        <v>0</v>
      </c>
      <c r="H97" s="30">
        <v>236</v>
      </c>
      <c r="I97" s="30">
        <v>149</v>
      </c>
      <c r="J97" s="31">
        <v>99</v>
      </c>
      <c r="K97" s="31">
        <v>9</v>
      </c>
      <c r="L97" s="31">
        <v>31</v>
      </c>
      <c r="M97" s="31">
        <v>10</v>
      </c>
      <c r="N97" s="31">
        <v>0</v>
      </c>
      <c r="O97" s="31">
        <v>0</v>
      </c>
      <c r="P97" s="31">
        <v>0</v>
      </c>
      <c r="Q97" s="31">
        <v>87</v>
      </c>
      <c r="R97" s="30">
        <v>128</v>
      </c>
      <c r="S97" s="18">
        <f t="shared" si="13"/>
        <v>72.48322147651007</v>
      </c>
      <c r="T97" s="139">
        <f t="shared" si="14"/>
      </c>
    </row>
    <row r="98" spans="1:20" ht="9.75" customHeight="1">
      <c r="A98" s="155"/>
      <c r="B98" s="156"/>
      <c r="C98" s="157"/>
      <c r="D98" s="158"/>
      <c r="E98" s="158"/>
      <c r="F98" s="158"/>
      <c r="G98" s="158"/>
      <c r="H98" s="157"/>
      <c r="I98" s="157"/>
      <c r="J98" s="158"/>
      <c r="K98" s="158"/>
      <c r="L98" s="158"/>
      <c r="M98" s="158"/>
      <c r="N98" s="158"/>
      <c r="O98" s="158"/>
      <c r="P98" s="158"/>
      <c r="Q98" s="158"/>
      <c r="R98" s="157"/>
      <c r="S98" s="159"/>
      <c r="T98" s="139"/>
    </row>
    <row r="99" spans="1:19" ht="18" customHeight="1">
      <c r="A99" s="192"/>
      <c r="B99" s="192"/>
      <c r="C99" s="192"/>
      <c r="D99" s="192"/>
      <c r="E99" s="192"/>
      <c r="F99" s="43"/>
      <c r="G99" s="43"/>
      <c r="H99" s="44"/>
      <c r="I99" s="44"/>
      <c r="J99" s="43"/>
      <c r="K99" s="182" t="s">
        <v>155</v>
      </c>
      <c r="L99" s="182"/>
      <c r="M99" s="182"/>
      <c r="N99" s="182"/>
      <c r="O99" s="182"/>
      <c r="P99" s="182"/>
      <c r="Q99" s="182"/>
      <c r="R99" s="182"/>
      <c r="S99" s="45"/>
    </row>
    <row r="100" spans="1:19" ht="15" customHeight="1">
      <c r="A100" s="46"/>
      <c r="B100" s="193" t="s">
        <v>113</v>
      </c>
      <c r="C100" s="193"/>
      <c r="D100" s="193"/>
      <c r="E100" s="48"/>
      <c r="F100" s="44"/>
      <c r="G100" s="44"/>
      <c r="H100" s="44"/>
      <c r="I100" s="44"/>
      <c r="J100" s="44"/>
      <c r="K100" s="183" t="s">
        <v>148</v>
      </c>
      <c r="L100" s="183"/>
      <c r="M100" s="183"/>
      <c r="N100" s="183"/>
      <c r="O100" s="183"/>
      <c r="P100" s="183"/>
      <c r="Q100" s="183"/>
      <c r="R100" s="183"/>
      <c r="S100" s="50"/>
    </row>
    <row r="101" spans="1:19" ht="15" customHeight="1">
      <c r="A101" s="51"/>
      <c r="B101" s="184" t="s">
        <v>114</v>
      </c>
      <c r="C101" s="184"/>
      <c r="D101" s="184"/>
      <c r="E101" s="52"/>
      <c r="F101" s="52"/>
      <c r="G101" s="52"/>
      <c r="H101" s="53"/>
      <c r="I101" s="53"/>
      <c r="J101" s="52"/>
      <c r="K101" s="185" t="s">
        <v>149</v>
      </c>
      <c r="L101" s="185"/>
      <c r="M101" s="185"/>
      <c r="N101" s="185"/>
      <c r="O101" s="185"/>
      <c r="P101" s="185"/>
      <c r="Q101" s="185"/>
      <c r="R101" s="185"/>
      <c r="S101" s="52"/>
    </row>
    <row r="102" spans="1:19" ht="15" customHeight="1">
      <c r="A102" s="51"/>
      <c r="B102" s="47"/>
      <c r="C102" s="49"/>
      <c r="D102" s="49"/>
      <c r="E102" s="52"/>
      <c r="F102" s="52"/>
      <c r="G102" s="52"/>
      <c r="H102" s="53"/>
      <c r="I102" s="53"/>
      <c r="J102" s="52"/>
      <c r="K102" s="52"/>
      <c r="L102" s="49"/>
      <c r="M102" s="49"/>
      <c r="N102" s="49"/>
      <c r="O102" s="49"/>
      <c r="P102" s="49"/>
      <c r="Q102" s="52"/>
      <c r="R102" s="54"/>
      <c r="S102" s="54"/>
    </row>
    <row r="103" spans="1:19" ht="7.5" customHeight="1">
      <c r="A103" s="51"/>
      <c r="B103" s="47"/>
      <c r="C103" s="49"/>
      <c r="D103" s="49"/>
      <c r="E103" s="52"/>
      <c r="F103" s="52"/>
      <c r="G103" s="52"/>
      <c r="H103" s="53"/>
      <c r="I103" s="53"/>
      <c r="J103" s="52"/>
      <c r="K103" s="52"/>
      <c r="L103" s="196"/>
      <c r="M103" s="197"/>
      <c r="N103" s="197"/>
      <c r="O103" s="197"/>
      <c r="P103" s="197"/>
      <c r="Q103" s="197"/>
      <c r="R103" s="54"/>
      <c r="S103" s="54"/>
    </row>
    <row r="104" spans="1:19" ht="16.5">
      <c r="A104" s="55"/>
      <c r="B104" s="47"/>
      <c r="C104" s="49"/>
      <c r="D104" s="49"/>
      <c r="E104" s="56"/>
      <c r="F104" s="56"/>
      <c r="G104" s="56"/>
      <c r="H104" s="57"/>
      <c r="I104" s="57"/>
      <c r="J104" s="56"/>
      <c r="K104" s="56"/>
      <c r="L104" s="49"/>
      <c r="M104" s="49"/>
      <c r="N104" s="49"/>
      <c r="O104" s="49"/>
      <c r="P104" s="49"/>
      <c r="Q104" s="54"/>
      <c r="R104" s="54"/>
      <c r="S104" s="54"/>
    </row>
    <row r="105" spans="1:19" ht="22.5" customHeight="1">
      <c r="A105" s="55"/>
      <c r="B105" s="254" t="s">
        <v>137</v>
      </c>
      <c r="C105" s="254"/>
      <c r="D105" s="254"/>
      <c r="E105" s="255"/>
      <c r="F105" s="255"/>
      <c r="G105" s="255"/>
      <c r="H105" s="256"/>
      <c r="I105" s="256"/>
      <c r="J105" s="255"/>
      <c r="K105" s="257" t="s">
        <v>37</v>
      </c>
      <c r="L105" s="257"/>
      <c r="M105" s="257"/>
      <c r="N105" s="257"/>
      <c r="O105" s="257"/>
      <c r="P105" s="257"/>
      <c r="Q105" s="257"/>
      <c r="R105" s="257"/>
      <c r="S105" s="54"/>
    </row>
    <row r="106" spans="1:19" ht="15">
      <c r="A106" s="58"/>
      <c r="B106" s="58"/>
      <c r="C106" s="58"/>
      <c r="D106" s="58"/>
      <c r="E106" s="58"/>
      <c r="F106" s="58"/>
      <c r="G106" s="58"/>
      <c r="H106" s="59"/>
      <c r="I106" s="59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</sheetData>
  <sheetProtection/>
  <autoFilter ref="A1:A106"/>
  <mergeCells count="34">
    <mergeCell ref="A2:D2"/>
    <mergeCell ref="E2:O2"/>
    <mergeCell ref="P2:S2"/>
    <mergeCell ref="A3:D3"/>
    <mergeCell ref="E3:O3"/>
    <mergeCell ref="P4:S4"/>
    <mergeCell ref="S6:S9"/>
    <mergeCell ref="K105:R105"/>
    <mergeCell ref="E1:O1"/>
    <mergeCell ref="C7:C9"/>
    <mergeCell ref="D7:E7"/>
    <mergeCell ref="H7:H9"/>
    <mergeCell ref="I7:P7"/>
    <mergeCell ref="Q7:Q9"/>
    <mergeCell ref="D8:D9"/>
    <mergeCell ref="C6:E6"/>
    <mergeCell ref="B105:D105"/>
    <mergeCell ref="A10:B10"/>
    <mergeCell ref="A11:B11"/>
    <mergeCell ref="A99:E99"/>
    <mergeCell ref="B100:D100"/>
    <mergeCell ref="R6:R9"/>
    <mergeCell ref="A6:B9"/>
    <mergeCell ref="H6:Q6"/>
    <mergeCell ref="J8:P8"/>
    <mergeCell ref="L103:Q103"/>
    <mergeCell ref="K99:R99"/>
    <mergeCell ref="K100:R100"/>
    <mergeCell ref="B101:D101"/>
    <mergeCell ref="K101:R101"/>
    <mergeCell ref="E8:E9"/>
    <mergeCell ref="I8:I9"/>
    <mergeCell ref="F6:F9"/>
    <mergeCell ref="G6:G9"/>
  </mergeCells>
  <printOptions horizontalCentered="1"/>
  <pageMargins left="0.61" right="0.3" top="0.38" bottom="0.27" header="0.24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92">
      <selection activeCell="M98" sqref="M98"/>
    </sheetView>
  </sheetViews>
  <sheetFormatPr defaultColWidth="9.140625" defaultRowHeight="15"/>
  <cols>
    <col min="1" max="1" width="3.57421875" style="63" customWidth="1"/>
    <col min="2" max="2" width="17.28125" style="63" customWidth="1"/>
    <col min="3" max="3" width="7.57421875" style="63" customWidth="1"/>
    <col min="4" max="4" width="7.421875" style="63" customWidth="1"/>
    <col min="5" max="5" width="7.8515625" style="63" customWidth="1"/>
    <col min="6" max="6" width="6.57421875" style="63" customWidth="1"/>
    <col min="7" max="7" width="7.8515625" style="63" customWidth="1"/>
    <col min="8" max="8" width="7.57421875" style="131" customWidth="1"/>
    <col min="9" max="9" width="7.28125" style="131" customWidth="1"/>
    <col min="10" max="10" width="9.8515625" style="63" bestFit="1" customWidth="1"/>
    <col min="11" max="11" width="6.00390625" style="63" customWidth="1"/>
    <col min="12" max="12" width="4.57421875" style="63" customWidth="1"/>
    <col min="13" max="13" width="8.00390625" style="63" customWidth="1"/>
    <col min="14" max="14" width="7.00390625" style="63" customWidth="1"/>
    <col min="15" max="15" width="5.7109375" style="63" customWidth="1"/>
    <col min="16" max="16" width="4.00390625" style="63" customWidth="1"/>
    <col min="17" max="17" width="6.00390625" style="63" customWidth="1"/>
    <col min="18" max="18" width="7.421875" style="63" customWidth="1"/>
    <col min="19" max="19" width="7.28125" style="63" customWidth="1"/>
    <col min="20" max="20" width="5.57421875" style="63" customWidth="1"/>
    <col min="21" max="21" width="14.140625" style="132" customWidth="1"/>
    <col min="22" max="22" width="6.140625" style="63" customWidth="1"/>
    <col min="23" max="23" width="14.57421875" style="63" customWidth="1"/>
    <col min="24" max="24" width="15.00390625" style="64" bestFit="1" customWidth="1"/>
    <col min="25" max="16384" width="9.140625" style="63" customWidth="1"/>
  </cols>
  <sheetData>
    <row r="1" spans="1:22" ht="16.5">
      <c r="A1" s="60" t="s">
        <v>115</v>
      </c>
      <c r="B1" s="60"/>
      <c r="C1" s="61"/>
      <c r="D1" s="61"/>
      <c r="E1" s="230" t="s">
        <v>116</v>
      </c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61" t="s">
        <v>117</v>
      </c>
      <c r="R1" s="61"/>
      <c r="S1" s="61"/>
      <c r="T1" s="61"/>
      <c r="U1" s="62"/>
      <c r="V1" s="61"/>
    </row>
    <row r="2" spans="1:22" ht="16.5" customHeight="1">
      <c r="A2" s="220" t="s">
        <v>3</v>
      </c>
      <c r="B2" s="220"/>
      <c r="C2" s="220"/>
      <c r="D2" s="220"/>
      <c r="E2" s="231" t="s">
        <v>4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2" t="s">
        <v>118</v>
      </c>
      <c r="R2" s="232"/>
      <c r="S2" s="232"/>
      <c r="T2" s="232"/>
      <c r="U2" s="65"/>
      <c r="V2" s="66"/>
    </row>
    <row r="3" spans="1:22" ht="16.5">
      <c r="A3" s="220" t="s">
        <v>5</v>
      </c>
      <c r="B3" s="220"/>
      <c r="C3" s="220"/>
      <c r="D3" s="220"/>
      <c r="E3" s="251" t="s">
        <v>154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61" t="s">
        <v>119</v>
      </c>
      <c r="R3" s="67"/>
      <c r="S3" s="61"/>
      <c r="T3" s="61"/>
      <c r="U3" s="62"/>
      <c r="V3" s="61"/>
    </row>
    <row r="4" spans="1:22" ht="14.25" customHeight="1">
      <c r="A4" s="60" t="s">
        <v>7</v>
      </c>
      <c r="B4" s="60"/>
      <c r="C4" s="61"/>
      <c r="D4" s="61"/>
      <c r="E4" s="61"/>
      <c r="F4" s="61"/>
      <c r="G4" s="61"/>
      <c r="H4" s="68"/>
      <c r="I4" s="68"/>
      <c r="J4" s="61"/>
      <c r="K4" s="61"/>
      <c r="L4" s="61"/>
      <c r="M4" s="61"/>
      <c r="N4" s="61"/>
      <c r="O4" s="69"/>
      <c r="P4" s="69"/>
      <c r="Q4" s="253" t="s">
        <v>120</v>
      </c>
      <c r="R4" s="253"/>
      <c r="S4" s="253"/>
      <c r="T4" s="253"/>
      <c r="U4" s="65"/>
      <c r="V4" s="66"/>
    </row>
    <row r="5" spans="1:22" ht="15.75">
      <c r="A5" s="60"/>
      <c r="B5" s="70"/>
      <c r="C5" s="71"/>
      <c r="D5" s="61"/>
      <c r="E5" s="61"/>
      <c r="F5" s="61"/>
      <c r="G5" s="61"/>
      <c r="H5" s="72"/>
      <c r="I5" s="72"/>
      <c r="J5" s="61"/>
      <c r="K5" s="61"/>
      <c r="L5" s="61"/>
      <c r="M5" s="61"/>
      <c r="N5" s="61"/>
      <c r="O5" s="61"/>
      <c r="P5" s="61"/>
      <c r="Q5" s="237" t="s">
        <v>121</v>
      </c>
      <c r="R5" s="237"/>
      <c r="S5" s="237"/>
      <c r="T5" s="237"/>
      <c r="U5" s="73"/>
      <c r="V5" s="69"/>
    </row>
    <row r="6" spans="1:22" ht="15" customHeight="1">
      <c r="A6" s="241" t="s">
        <v>10</v>
      </c>
      <c r="B6" s="242"/>
      <c r="C6" s="233" t="s">
        <v>11</v>
      </c>
      <c r="D6" s="234"/>
      <c r="E6" s="235"/>
      <c r="F6" s="208" t="s">
        <v>12</v>
      </c>
      <c r="G6" s="215" t="s">
        <v>13</v>
      </c>
      <c r="H6" s="238" t="s">
        <v>14</v>
      </c>
      <c r="I6" s="239"/>
      <c r="J6" s="239"/>
      <c r="K6" s="239"/>
      <c r="L6" s="239"/>
      <c r="M6" s="239"/>
      <c r="N6" s="239"/>
      <c r="O6" s="239"/>
      <c r="P6" s="239"/>
      <c r="Q6" s="239"/>
      <c r="R6" s="240"/>
      <c r="S6" s="215" t="s">
        <v>122</v>
      </c>
      <c r="T6" s="247" t="s">
        <v>123</v>
      </c>
      <c r="U6" s="74"/>
      <c r="V6" s="75"/>
    </row>
    <row r="7" spans="1:22" ht="15" customHeight="1">
      <c r="A7" s="243"/>
      <c r="B7" s="244"/>
      <c r="C7" s="215" t="s">
        <v>17</v>
      </c>
      <c r="D7" s="208" t="s">
        <v>18</v>
      </c>
      <c r="E7" s="209"/>
      <c r="F7" s="236"/>
      <c r="G7" s="217"/>
      <c r="H7" s="212" t="s">
        <v>32</v>
      </c>
      <c r="I7" s="208" t="s">
        <v>19</v>
      </c>
      <c r="J7" s="252"/>
      <c r="K7" s="252"/>
      <c r="L7" s="252"/>
      <c r="M7" s="252"/>
      <c r="N7" s="252"/>
      <c r="O7" s="252"/>
      <c r="P7" s="252"/>
      <c r="Q7" s="209"/>
      <c r="R7" s="209" t="s">
        <v>124</v>
      </c>
      <c r="S7" s="217"/>
      <c r="T7" s="248"/>
      <c r="U7" s="74"/>
      <c r="V7" s="75"/>
    </row>
    <row r="8" spans="1:22" ht="15">
      <c r="A8" s="243"/>
      <c r="B8" s="244"/>
      <c r="C8" s="217"/>
      <c r="D8" s="210"/>
      <c r="E8" s="211"/>
      <c r="F8" s="236"/>
      <c r="G8" s="217"/>
      <c r="H8" s="213"/>
      <c r="I8" s="212" t="s">
        <v>32</v>
      </c>
      <c r="J8" s="227" t="s">
        <v>18</v>
      </c>
      <c r="K8" s="228"/>
      <c r="L8" s="228"/>
      <c r="M8" s="228"/>
      <c r="N8" s="228"/>
      <c r="O8" s="228"/>
      <c r="P8" s="228"/>
      <c r="Q8" s="229"/>
      <c r="R8" s="250"/>
      <c r="S8" s="217"/>
      <c r="T8" s="248"/>
      <c r="U8" s="74"/>
      <c r="V8" s="75"/>
    </row>
    <row r="9" spans="1:22" ht="15" customHeight="1">
      <c r="A9" s="243"/>
      <c r="B9" s="244"/>
      <c r="C9" s="217"/>
      <c r="D9" s="215" t="s">
        <v>21</v>
      </c>
      <c r="E9" s="215" t="s">
        <v>22</v>
      </c>
      <c r="F9" s="236"/>
      <c r="G9" s="217"/>
      <c r="H9" s="213"/>
      <c r="I9" s="213"/>
      <c r="J9" s="209" t="s">
        <v>24</v>
      </c>
      <c r="K9" s="215" t="s">
        <v>25</v>
      </c>
      <c r="L9" s="215" t="s">
        <v>125</v>
      </c>
      <c r="M9" s="215" t="s">
        <v>26</v>
      </c>
      <c r="N9" s="215" t="s">
        <v>27</v>
      </c>
      <c r="O9" s="215" t="s">
        <v>28</v>
      </c>
      <c r="P9" s="215" t="s">
        <v>126</v>
      </c>
      <c r="Q9" s="215" t="s">
        <v>30</v>
      </c>
      <c r="R9" s="250"/>
      <c r="S9" s="217"/>
      <c r="T9" s="248"/>
      <c r="U9" s="74"/>
      <c r="V9" s="75"/>
    </row>
    <row r="10" spans="1:22" ht="61.5" customHeight="1">
      <c r="A10" s="245"/>
      <c r="B10" s="246"/>
      <c r="C10" s="216"/>
      <c r="D10" s="216"/>
      <c r="E10" s="216"/>
      <c r="F10" s="210"/>
      <c r="G10" s="216"/>
      <c r="H10" s="214"/>
      <c r="I10" s="214"/>
      <c r="J10" s="211"/>
      <c r="K10" s="216"/>
      <c r="L10" s="216"/>
      <c r="M10" s="216"/>
      <c r="N10" s="216"/>
      <c r="O10" s="216"/>
      <c r="P10" s="216"/>
      <c r="Q10" s="216"/>
      <c r="R10" s="211"/>
      <c r="S10" s="216"/>
      <c r="T10" s="249"/>
      <c r="U10" s="74"/>
      <c r="V10" s="75"/>
    </row>
    <row r="11" spans="1:23" ht="14.25">
      <c r="A11" s="223" t="s">
        <v>31</v>
      </c>
      <c r="B11" s="224"/>
      <c r="C11" s="76">
        <v>1</v>
      </c>
      <c r="D11" s="76"/>
      <c r="E11" s="76">
        <v>3</v>
      </c>
      <c r="F11" s="76">
        <v>4</v>
      </c>
      <c r="G11" s="76">
        <v>5</v>
      </c>
      <c r="H11" s="77">
        <v>6</v>
      </c>
      <c r="I11" s="77">
        <v>7</v>
      </c>
      <c r="J11" s="76">
        <v>8</v>
      </c>
      <c r="K11" s="76">
        <v>9</v>
      </c>
      <c r="L11" s="76">
        <v>10</v>
      </c>
      <c r="M11" s="76">
        <v>11</v>
      </c>
      <c r="N11" s="76">
        <v>12</v>
      </c>
      <c r="O11" s="76">
        <v>13</v>
      </c>
      <c r="P11" s="76">
        <v>14</v>
      </c>
      <c r="Q11" s="76">
        <v>15</v>
      </c>
      <c r="R11" s="76">
        <v>16</v>
      </c>
      <c r="S11" s="76">
        <v>17</v>
      </c>
      <c r="T11" s="76">
        <v>18</v>
      </c>
      <c r="U11" s="78"/>
      <c r="V11" s="79"/>
      <c r="W11" s="64"/>
    </row>
    <row r="12" spans="1:23" ht="15.75" customHeight="1">
      <c r="A12" s="223" t="s">
        <v>32</v>
      </c>
      <c r="B12" s="224"/>
      <c r="C12" s="80">
        <f>+C13+C28</f>
        <v>1059542771</v>
      </c>
      <c r="D12" s="80">
        <f>+D13+D28</f>
        <v>697873830</v>
      </c>
      <c r="E12" s="80">
        <f>+E13+E28</f>
        <v>361668941</v>
      </c>
      <c r="F12" s="80">
        <f>+F13+F28</f>
        <v>19402936</v>
      </c>
      <c r="G12" s="80">
        <f>(+G13+G28)/2</f>
        <v>142270357</v>
      </c>
      <c r="H12" s="80">
        <f>+I12+R12</f>
        <v>1040139835</v>
      </c>
      <c r="I12" s="80">
        <f>+J12+K12+L12+M12+N12+O12+P12+Q12</f>
        <v>588971977</v>
      </c>
      <c r="J12" s="80">
        <f aca="true" t="shared" si="0" ref="J12:S12">+J13+J28</f>
        <v>75139723</v>
      </c>
      <c r="K12" s="80">
        <f t="shared" si="0"/>
        <v>40409843</v>
      </c>
      <c r="L12" s="80">
        <f t="shared" si="0"/>
        <v>69914</v>
      </c>
      <c r="M12" s="80">
        <f t="shared" si="0"/>
        <v>423592269</v>
      </c>
      <c r="N12" s="80">
        <f t="shared" si="0"/>
        <v>48287545</v>
      </c>
      <c r="O12" s="80">
        <f t="shared" si="0"/>
        <v>634898</v>
      </c>
      <c r="P12" s="80">
        <f t="shared" si="0"/>
        <v>0</v>
      </c>
      <c r="Q12" s="80">
        <f t="shared" si="0"/>
        <v>837785</v>
      </c>
      <c r="R12" s="80">
        <f t="shared" si="0"/>
        <v>451167858</v>
      </c>
      <c r="S12" s="80">
        <f t="shared" si="0"/>
        <v>924520355</v>
      </c>
      <c r="T12" s="81">
        <f aca="true" t="shared" si="1" ref="T12:T79">+(J12+K12+L12)/I12*100</f>
        <v>19.630726845260416</v>
      </c>
      <c r="U12" s="78">
        <f>IF(SUM(D12:E12)=SUM(F12,H12),"","lệch "&amp;SUM(D12:E12)-SUM(F12,H12))</f>
      </c>
      <c r="V12" s="82"/>
      <c r="W12" s="64"/>
    </row>
    <row r="13" spans="1:23" ht="14.25">
      <c r="A13" s="83" t="s">
        <v>31</v>
      </c>
      <c r="B13" s="151" t="s">
        <v>33</v>
      </c>
      <c r="C13" s="84">
        <f>+SUM(C14:C27)</f>
        <v>234794716</v>
      </c>
      <c r="D13" s="84">
        <f>+SUM(D14:D27)</f>
        <v>87218256</v>
      </c>
      <c r="E13" s="84">
        <f>+SUM(E14:E27)</f>
        <v>147576460</v>
      </c>
      <c r="F13" s="84">
        <f>+SUM(F14:F27)</f>
        <v>1266235</v>
      </c>
      <c r="G13" s="84">
        <f>+SUM(G14:G27)</f>
        <v>142270357</v>
      </c>
      <c r="H13" s="85">
        <f>+I13+R13</f>
        <v>233528481</v>
      </c>
      <c r="I13" s="84">
        <f>+J13+K13+L13+M13+N13+O13+P13+Q13+0</f>
        <v>171178571</v>
      </c>
      <c r="J13" s="84">
        <f aca="true" t="shared" si="2" ref="J13:S13">+SUM(J14:J27)</f>
        <v>4318844</v>
      </c>
      <c r="K13" s="84">
        <f t="shared" si="2"/>
        <v>551542</v>
      </c>
      <c r="L13" s="84">
        <f t="shared" si="2"/>
        <v>0</v>
      </c>
      <c r="M13" s="84">
        <f t="shared" si="2"/>
        <v>165762724</v>
      </c>
      <c r="N13" s="84">
        <f t="shared" si="2"/>
        <v>545461</v>
      </c>
      <c r="O13" s="84">
        <f t="shared" si="2"/>
        <v>0</v>
      </c>
      <c r="P13" s="84">
        <f t="shared" si="2"/>
        <v>0</v>
      </c>
      <c r="Q13" s="84">
        <f t="shared" si="2"/>
        <v>0</v>
      </c>
      <c r="R13" s="84">
        <f t="shared" si="2"/>
        <v>62349910</v>
      </c>
      <c r="S13" s="84">
        <f t="shared" si="2"/>
        <v>228658095</v>
      </c>
      <c r="T13" s="181">
        <f t="shared" si="1"/>
        <v>2.8452077684419974</v>
      </c>
      <c r="U13" s="78">
        <f aca="true" t="shared" si="3" ref="U13:U82">IF(SUM(D13:E13)=SUM(F13,H13),"","lệch "&amp;SUM(D13:E13)-SUM(F13,H13))</f>
      </c>
      <c r="V13" s="82"/>
      <c r="W13" s="165"/>
    </row>
    <row r="14" spans="1:23" ht="16.5" customHeight="1">
      <c r="A14" s="86">
        <v>1</v>
      </c>
      <c r="B14" s="87" t="s">
        <v>136</v>
      </c>
      <c r="C14" s="88">
        <v>309572</v>
      </c>
      <c r="D14" s="89">
        <v>6600</v>
      </c>
      <c r="E14" s="89">
        <v>302972</v>
      </c>
      <c r="F14" s="89">
        <v>206600</v>
      </c>
      <c r="G14" s="89"/>
      <c r="H14" s="90">
        <v>102972</v>
      </c>
      <c r="I14" s="90">
        <v>102972</v>
      </c>
      <c r="J14" s="91">
        <v>95385</v>
      </c>
      <c r="K14" s="91"/>
      <c r="L14" s="91"/>
      <c r="M14" s="91">
        <v>7587</v>
      </c>
      <c r="N14" s="91"/>
      <c r="O14" s="91"/>
      <c r="P14" s="91"/>
      <c r="Q14" s="91"/>
      <c r="R14" s="91">
        <v>0</v>
      </c>
      <c r="S14" s="92">
        <v>7587</v>
      </c>
      <c r="T14" s="180">
        <v>91.36429773109626</v>
      </c>
      <c r="U14" s="78">
        <f t="shared" si="3"/>
      </c>
      <c r="V14" s="82"/>
      <c r="W14" s="64"/>
    </row>
    <row r="15" spans="1:23" ht="16.5" customHeight="1">
      <c r="A15" s="93">
        <v>2</v>
      </c>
      <c r="B15" s="94" t="s">
        <v>37</v>
      </c>
      <c r="C15" s="91">
        <v>16447005</v>
      </c>
      <c r="D15" s="89">
        <v>16437654</v>
      </c>
      <c r="E15" s="89">
        <v>9351</v>
      </c>
      <c r="F15" s="89">
        <v>5032</v>
      </c>
      <c r="G15" s="89"/>
      <c r="H15" s="90">
        <v>16441973</v>
      </c>
      <c r="I15" s="90">
        <v>2265025</v>
      </c>
      <c r="J15" s="91">
        <v>1541370</v>
      </c>
      <c r="K15" s="91">
        <v>527715</v>
      </c>
      <c r="L15" s="91"/>
      <c r="M15" s="91">
        <v>195940</v>
      </c>
      <c r="N15" s="91"/>
      <c r="O15" s="91"/>
      <c r="P15" s="91"/>
      <c r="Q15" s="91"/>
      <c r="R15" s="91">
        <v>14176948</v>
      </c>
      <c r="S15" s="92">
        <v>14372888</v>
      </c>
      <c r="T15" s="180">
        <v>91.34932285515612</v>
      </c>
      <c r="U15" s="78">
        <f t="shared" si="3"/>
      </c>
      <c r="V15" s="82"/>
      <c r="W15" s="64"/>
    </row>
    <row r="16" spans="1:23" ht="16.5" customHeight="1">
      <c r="A16" s="86">
        <v>3</v>
      </c>
      <c r="B16" s="94" t="s">
        <v>39</v>
      </c>
      <c r="C16" s="91">
        <v>140761754</v>
      </c>
      <c r="D16" s="89">
        <v>4155952</v>
      </c>
      <c r="E16" s="89">
        <v>136605802</v>
      </c>
      <c r="F16" s="89">
        <v>0</v>
      </c>
      <c r="G16" s="89">
        <v>136644611</v>
      </c>
      <c r="H16" s="90">
        <v>140761754</v>
      </c>
      <c r="I16" s="90">
        <v>139359986</v>
      </c>
      <c r="J16" s="91">
        <v>309425</v>
      </c>
      <c r="K16" s="91"/>
      <c r="L16" s="91"/>
      <c r="M16" s="91">
        <v>139050561</v>
      </c>
      <c r="N16" s="91"/>
      <c r="O16" s="91"/>
      <c r="P16" s="91"/>
      <c r="Q16" s="91"/>
      <c r="R16" s="91">
        <v>1401768</v>
      </c>
      <c r="S16" s="92">
        <v>140452329</v>
      </c>
      <c r="T16" s="180">
        <v>0.14149109733833176</v>
      </c>
      <c r="U16" s="78">
        <f t="shared" si="3"/>
      </c>
      <c r="V16" s="82"/>
      <c r="W16" s="64"/>
    </row>
    <row r="17" spans="1:23" ht="16.5" customHeight="1">
      <c r="A17" s="93">
        <v>4</v>
      </c>
      <c r="B17" s="94" t="s">
        <v>41</v>
      </c>
      <c r="C17" s="91">
        <v>27393365</v>
      </c>
      <c r="D17" s="89">
        <v>27220536</v>
      </c>
      <c r="E17" s="89">
        <v>172829</v>
      </c>
      <c r="F17" s="89">
        <v>73411</v>
      </c>
      <c r="G17" s="89"/>
      <c r="H17" s="90">
        <v>27319954</v>
      </c>
      <c r="I17" s="90">
        <v>18308310</v>
      </c>
      <c r="J17" s="91">
        <v>10635</v>
      </c>
      <c r="K17" s="91"/>
      <c r="L17" s="91"/>
      <c r="M17" s="91">
        <v>17752214</v>
      </c>
      <c r="N17" s="91">
        <v>545461</v>
      </c>
      <c r="O17" s="91"/>
      <c r="P17" s="91"/>
      <c r="Q17" s="91"/>
      <c r="R17" s="91">
        <v>9011644</v>
      </c>
      <c r="S17" s="92">
        <v>27309319</v>
      </c>
      <c r="T17" s="180">
        <v>0.05808837626192696</v>
      </c>
      <c r="U17" s="78">
        <f t="shared" si="3"/>
      </c>
      <c r="V17" s="82"/>
      <c r="W17" s="64"/>
    </row>
    <row r="18" spans="1:23" ht="16.5" customHeight="1">
      <c r="A18" s="86">
        <v>5</v>
      </c>
      <c r="B18" s="94" t="s">
        <v>43</v>
      </c>
      <c r="C18" s="91">
        <v>38046365</v>
      </c>
      <c r="D18" s="89">
        <v>37553084</v>
      </c>
      <c r="E18" s="89">
        <v>493281</v>
      </c>
      <c r="F18" s="89">
        <v>305320</v>
      </c>
      <c r="G18" s="89"/>
      <c r="H18" s="90">
        <v>37741045</v>
      </c>
      <c r="I18" s="90">
        <v>187961</v>
      </c>
      <c r="J18" s="91">
        <v>187110</v>
      </c>
      <c r="K18" s="91"/>
      <c r="L18" s="91"/>
      <c r="M18" s="91">
        <v>851</v>
      </c>
      <c r="N18" s="91"/>
      <c r="O18" s="91"/>
      <c r="P18" s="91"/>
      <c r="Q18" s="91"/>
      <c r="R18" s="91">
        <v>37553084</v>
      </c>
      <c r="S18" s="92">
        <v>37553935</v>
      </c>
      <c r="T18" s="180">
        <v>99.99874477512647</v>
      </c>
      <c r="U18" s="78">
        <f t="shared" si="3"/>
      </c>
      <c r="V18" s="82"/>
      <c r="W18" s="64"/>
    </row>
    <row r="19" spans="1:23" ht="16.5" customHeight="1">
      <c r="A19" s="93">
        <v>6</v>
      </c>
      <c r="B19" s="94" t="s">
        <v>45</v>
      </c>
      <c r="C19" s="91">
        <v>1035469</v>
      </c>
      <c r="D19" s="89">
        <v>438230</v>
      </c>
      <c r="E19" s="89">
        <v>597239</v>
      </c>
      <c r="F19" s="89">
        <v>242945</v>
      </c>
      <c r="G19" s="89"/>
      <c r="H19" s="90">
        <v>792524</v>
      </c>
      <c r="I19" s="90">
        <v>610158</v>
      </c>
      <c r="J19" s="91">
        <v>130709</v>
      </c>
      <c r="K19" s="91">
        <v>9200</v>
      </c>
      <c r="L19" s="91"/>
      <c r="M19" s="91">
        <v>470249</v>
      </c>
      <c r="N19" s="91"/>
      <c r="O19" s="91"/>
      <c r="P19" s="91"/>
      <c r="Q19" s="91"/>
      <c r="R19" s="91">
        <v>182366</v>
      </c>
      <c r="S19" s="92">
        <v>652615</v>
      </c>
      <c r="T19" s="180">
        <v>23.648157705314336</v>
      </c>
      <c r="U19" s="78"/>
      <c r="V19" s="82"/>
      <c r="W19" s="64"/>
    </row>
    <row r="20" spans="1:23" ht="16.5" customHeight="1">
      <c r="A20" s="86">
        <v>7</v>
      </c>
      <c r="B20" s="94" t="s">
        <v>49</v>
      </c>
      <c r="C20" s="91">
        <v>3749011</v>
      </c>
      <c r="D20" s="89">
        <v>39627</v>
      </c>
      <c r="E20" s="89">
        <v>3709384</v>
      </c>
      <c r="F20" s="89">
        <v>119374</v>
      </c>
      <c r="G20" s="89">
        <v>1300489</v>
      </c>
      <c r="H20" s="90">
        <v>3629637</v>
      </c>
      <c r="I20" s="90">
        <v>3629637</v>
      </c>
      <c r="J20" s="91">
        <v>1456586</v>
      </c>
      <c r="K20" s="91">
        <v>14627</v>
      </c>
      <c r="L20" s="91"/>
      <c r="M20" s="91">
        <v>2158424</v>
      </c>
      <c r="N20" s="91"/>
      <c r="O20" s="91"/>
      <c r="P20" s="91"/>
      <c r="Q20" s="91">
        <v>0</v>
      </c>
      <c r="R20" s="91">
        <v>0</v>
      </c>
      <c r="S20" s="92">
        <v>2158424</v>
      </c>
      <c r="T20" s="180">
        <v>100</v>
      </c>
      <c r="U20" s="78"/>
      <c r="V20" s="82"/>
      <c r="W20" s="64"/>
    </row>
    <row r="21" spans="1:23" ht="16.5" customHeight="1">
      <c r="A21" s="93">
        <v>8</v>
      </c>
      <c r="B21" s="94" t="s">
        <v>51</v>
      </c>
      <c r="C21" s="91">
        <v>125744</v>
      </c>
      <c r="D21" s="89">
        <v>0</v>
      </c>
      <c r="E21" s="89">
        <v>125744</v>
      </c>
      <c r="F21" s="89">
        <v>114860</v>
      </c>
      <c r="G21" s="89"/>
      <c r="H21" s="90">
        <v>10884</v>
      </c>
      <c r="I21" s="90">
        <v>10884</v>
      </c>
      <c r="J21" s="91">
        <v>10884</v>
      </c>
      <c r="K21" s="91"/>
      <c r="L21" s="91"/>
      <c r="M21" s="91">
        <v>0</v>
      </c>
      <c r="N21" s="91"/>
      <c r="O21" s="91"/>
      <c r="P21" s="91"/>
      <c r="Q21" s="91"/>
      <c r="R21" s="91">
        <v>0</v>
      </c>
      <c r="S21" s="92">
        <v>0</v>
      </c>
      <c r="T21" s="180">
        <v>26.54948565663602</v>
      </c>
      <c r="U21" s="78">
        <f t="shared" si="3"/>
      </c>
      <c r="V21" s="82"/>
      <c r="W21" s="64"/>
    </row>
    <row r="22" spans="1:23" ht="16.5" customHeight="1">
      <c r="A22" s="86">
        <v>9</v>
      </c>
      <c r="B22" s="94" t="s">
        <v>53</v>
      </c>
      <c r="C22" s="91">
        <v>6054825</v>
      </c>
      <c r="D22" s="89">
        <v>1347686</v>
      </c>
      <c r="E22" s="89">
        <v>4707139</v>
      </c>
      <c r="F22" s="89">
        <v>23450</v>
      </c>
      <c r="G22" s="89">
        <v>4325257</v>
      </c>
      <c r="H22" s="90">
        <v>6031375</v>
      </c>
      <c r="I22" s="90">
        <v>6007275</v>
      </c>
      <c r="J22" s="91">
        <v>148279</v>
      </c>
      <c r="K22" s="91"/>
      <c r="L22" s="91"/>
      <c r="M22" s="91">
        <v>5858996</v>
      </c>
      <c r="N22" s="91"/>
      <c r="O22" s="91"/>
      <c r="P22" s="91"/>
      <c r="Q22" s="91"/>
      <c r="R22" s="91">
        <v>24100</v>
      </c>
      <c r="S22" s="92">
        <v>5883096</v>
      </c>
      <c r="T22" s="180">
        <v>39.32581326277843</v>
      </c>
      <c r="U22" s="78">
        <f t="shared" si="3"/>
      </c>
      <c r="V22" s="82"/>
      <c r="W22" s="64"/>
    </row>
    <row r="23" spans="1:23" ht="16.5" customHeight="1">
      <c r="A23" s="93">
        <v>10</v>
      </c>
      <c r="B23" s="94" t="s">
        <v>54</v>
      </c>
      <c r="C23" s="91">
        <v>343250</v>
      </c>
      <c r="D23" s="89">
        <v>0</v>
      </c>
      <c r="E23" s="89">
        <v>343250</v>
      </c>
      <c r="F23" s="89">
        <v>134500</v>
      </c>
      <c r="G23" s="89"/>
      <c r="H23" s="90">
        <v>208750</v>
      </c>
      <c r="I23" s="90">
        <v>208750</v>
      </c>
      <c r="J23" s="91">
        <v>208750</v>
      </c>
      <c r="K23" s="91"/>
      <c r="L23" s="91"/>
      <c r="M23" s="91">
        <v>0</v>
      </c>
      <c r="N23" s="91"/>
      <c r="O23" s="91"/>
      <c r="P23" s="91"/>
      <c r="Q23" s="91"/>
      <c r="R23" s="91"/>
      <c r="S23" s="92">
        <v>0</v>
      </c>
      <c r="T23" s="180">
        <v>100</v>
      </c>
      <c r="U23" s="78">
        <f t="shared" si="3"/>
      </c>
      <c r="V23" s="82"/>
      <c r="W23" s="64"/>
    </row>
    <row r="24" spans="1:23" ht="16.5" customHeight="1">
      <c r="A24" s="86">
        <v>11</v>
      </c>
      <c r="B24" s="94" t="s">
        <v>55</v>
      </c>
      <c r="C24" s="91">
        <v>18887</v>
      </c>
      <c r="D24" s="89">
        <v>18887</v>
      </c>
      <c r="E24" s="89"/>
      <c r="F24" s="89">
        <v>0</v>
      </c>
      <c r="G24" s="89">
        <v>0</v>
      </c>
      <c r="H24" s="90">
        <v>18887</v>
      </c>
      <c r="I24" s="90">
        <v>18887</v>
      </c>
      <c r="J24" s="91">
        <v>18887</v>
      </c>
      <c r="K24" s="91"/>
      <c r="L24" s="91"/>
      <c r="M24" s="91">
        <v>0</v>
      </c>
      <c r="N24" s="91"/>
      <c r="O24" s="91"/>
      <c r="P24" s="91"/>
      <c r="Q24" s="91"/>
      <c r="R24" s="91">
        <v>0</v>
      </c>
      <c r="S24" s="92">
        <v>0</v>
      </c>
      <c r="T24" s="180">
        <v>2.38259443757777</v>
      </c>
      <c r="U24" s="78">
        <f t="shared" si="3"/>
      </c>
      <c r="V24" s="82"/>
      <c r="W24" s="64"/>
    </row>
    <row r="25" spans="1:23" ht="16.5" customHeight="1">
      <c r="A25" s="93">
        <v>12</v>
      </c>
      <c r="B25" s="94" t="s">
        <v>152</v>
      </c>
      <c r="C25" s="91">
        <v>133880</v>
      </c>
      <c r="D25" s="89">
        <v>0</v>
      </c>
      <c r="E25" s="89">
        <v>133880</v>
      </c>
      <c r="F25" s="89"/>
      <c r="G25" s="89"/>
      <c r="H25" s="90">
        <v>133880</v>
      </c>
      <c r="I25" s="90">
        <v>133880</v>
      </c>
      <c r="J25" s="91">
        <v>10602</v>
      </c>
      <c r="K25" s="91"/>
      <c r="L25" s="91"/>
      <c r="M25" s="91">
        <v>123278</v>
      </c>
      <c r="N25" s="91"/>
      <c r="O25" s="91"/>
      <c r="P25" s="91"/>
      <c r="Q25" s="91"/>
      <c r="R25" s="91">
        <v>0</v>
      </c>
      <c r="S25" s="92">
        <v>123278</v>
      </c>
      <c r="T25" s="180">
        <v>100</v>
      </c>
      <c r="U25" s="78">
        <f t="shared" si="3"/>
      </c>
      <c r="V25" s="82"/>
      <c r="W25" s="64"/>
    </row>
    <row r="26" spans="1:23" ht="16.5" customHeight="1">
      <c r="A26" s="86">
        <v>13</v>
      </c>
      <c r="B26" s="95" t="s">
        <v>70</v>
      </c>
      <c r="C26" s="91">
        <v>1800</v>
      </c>
      <c r="D26" s="89">
        <v>0</v>
      </c>
      <c r="E26" s="89">
        <v>1800</v>
      </c>
      <c r="F26" s="89"/>
      <c r="G26" s="89"/>
      <c r="H26" s="90">
        <v>1800</v>
      </c>
      <c r="I26" s="90">
        <v>1800</v>
      </c>
      <c r="J26" s="91">
        <v>1800</v>
      </c>
      <c r="K26" s="91"/>
      <c r="L26" s="91"/>
      <c r="M26" s="91">
        <v>0</v>
      </c>
      <c r="N26" s="91"/>
      <c r="O26" s="91"/>
      <c r="P26" s="91"/>
      <c r="Q26" s="91"/>
      <c r="R26" s="91">
        <v>0</v>
      </c>
      <c r="S26" s="92">
        <v>0</v>
      </c>
      <c r="T26" s="180">
        <v>9.904505615667807</v>
      </c>
      <c r="U26" s="78">
        <f t="shared" si="3"/>
      </c>
      <c r="V26" s="82"/>
      <c r="W26" s="64"/>
    </row>
    <row r="27" spans="1:23" ht="16.5" customHeight="1">
      <c r="A27" s="93">
        <v>14</v>
      </c>
      <c r="B27" s="95" t="s">
        <v>144</v>
      </c>
      <c r="C27" s="96">
        <v>373789</v>
      </c>
      <c r="D27" s="89">
        <v>0</v>
      </c>
      <c r="E27" s="89">
        <v>373789</v>
      </c>
      <c r="F27" s="89">
        <v>40743</v>
      </c>
      <c r="G27" s="89">
        <v>0</v>
      </c>
      <c r="H27" s="90">
        <v>333046</v>
      </c>
      <c r="I27" s="90">
        <v>333046</v>
      </c>
      <c r="J27" s="91">
        <v>188422</v>
      </c>
      <c r="K27" s="91"/>
      <c r="L27" s="91">
        <v>0</v>
      </c>
      <c r="M27" s="91">
        <v>144624</v>
      </c>
      <c r="N27" s="91"/>
      <c r="O27" s="91"/>
      <c r="P27" s="91"/>
      <c r="Q27" s="91"/>
      <c r="R27" s="91">
        <v>0</v>
      </c>
      <c r="S27" s="92">
        <v>144624</v>
      </c>
      <c r="T27" s="180">
        <v>100</v>
      </c>
      <c r="U27" s="78">
        <f t="shared" si="3"/>
      </c>
      <c r="V27" s="82"/>
      <c r="W27" s="64"/>
    </row>
    <row r="28" spans="1:23" ht="18" customHeight="1">
      <c r="A28" s="97" t="s">
        <v>56</v>
      </c>
      <c r="B28" s="152" t="s">
        <v>57</v>
      </c>
      <c r="C28" s="98">
        <f>D28+E28</f>
        <v>824748055</v>
      </c>
      <c r="D28" s="80">
        <f aca="true" t="shared" si="4" ref="D28:S28">+D29+D39+D46+D54+D57+D66+D71+D77+D84+D93</f>
        <v>610655574</v>
      </c>
      <c r="E28" s="80">
        <f t="shared" si="4"/>
        <v>214092481</v>
      </c>
      <c r="F28" s="80">
        <f t="shared" si="4"/>
        <v>18136701</v>
      </c>
      <c r="G28" s="80">
        <f t="shared" si="4"/>
        <v>142270357</v>
      </c>
      <c r="H28" s="80">
        <f t="shared" si="4"/>
        <v>806611354</v>
      </c>
      <c r="I28" s="80">
        <f t="shared" si="4"/>
        <v>417793406</v>
      </c>
      <c r="J28" s="80">
        <f t="shared" si="4"/>
        <v>70820879</v>
      </c>
      <c r="K28" s="80">
        <f t="shared" si="4"/>
        <v>39858301</v>
      </c>
      <c r="L28" s="80">
        <f t="shared" si="4"/>
        <v>69914</v>
      </c>
      <c r="M28" s="80">
        <f t="shared" si="4"/>
        <v>257829545</v>
      </c>
      <c r="N28" s="80">
        <f t="shared" si="4"/>
        <v>47742084</v>
      </c>
      <c r="O28" s="80">
        <f t="shared" si="4"/>
        <v>634898</v>
      </c>
      <c r="P28" s="80">
        <f t="shared" si="4"/>
        <v>0</v>
      </c>
      <c r="Q28" s="80">
        <f t="shared" si="4"/>
        <v>837785</v>
      </c>
      <c r="R28" s="80">
        <f t="shared" si="4"/>
        <v>388817948</v>
      </c>
      <c r="S28" s="80">
        <f t="shared" si="4"/>
        <v>695862260</v>
      </c>
      <c r="T28" s="180">
        <f t="shared" si="1"/>
        <v>26.50810003449408</v>
      </c>
      <c r="U28" s="78">
        <f t="shared" si="3"/>
      </c>
      <c r="V28" s="82"/>
      <c r="W28" s="64"/>
    </row>
    <row r="29" spans="1:23" ht="18" customHeight="1">
      <c r="A29" s="83" t="s">
        <v>58</v>
      </c>
      <c r="B29" s="151" t="s">
        <v>59</v>
      </c>
      <c r="C29" s="99">
        <f>D29+E29</f>
        <v>404332394</v>
      </c>
      <c r="D29" s="84">
        <f aca="true" t="shared" si="5" ref="D29:S29">+SUM(D30:D38)</f>
        <v>302376485</v>
      </c>
      <c r="E29" s="84">
        <f t="shared" si="5"/>
        <v>101955909</v>
      </c>
      <c r="F29" s="84">
        <f t="shared" si="5"/>
        <v>15501001</v>
      </c>
      <c r="G29" s="84">
        <f t="shared" si="5"/>
        <v>137945101</v>
      </c>
      <c r="H29" s="84">
        <f t="shared" si="5"/>
        <v>388831393</v>
      </c>
      <c r="I29" s="84">
        <f t="shared" si="5"/>
        <v>170648288</v>
      </c>
      <c r="J29" s="84">
        <f t="shared" si="5"/>
        <v>25917076</v>
      </c>
      <c r="K29" s="84">
        <f t="shared" si="5"/>
        <v>28782659</v>
      </c>
      <c r="L29" s="84">
        <f t="shared" si="5"/>
        <v>15925</v>
      </c>
      <c r="M29" s="84">
        <f t="shared" si="5"/>
        <v>85113081</v>
      </c>
      <c r="N29" s="84">
        <f t="shared" si="5"/>
        <v>30289835</v>
      </c>
      <c r="O29" s="84">
        <f t="shared" si="5"/>
        <v>518122</v>
      </c>
      <c r="P29" s="84">
        <f t="shared" si="5"/>
        <v>0</v>
      </c>
      <c r="Q29" s="84">
        <f t="shared" si="5"/>
        <v>11590</v>
      </c>
      <c r="R29" s="84">
        <f t="shared" si="5"/>
        <v>218183105</v>
      </c>
      <c r="S29" s="84">
        <f t="shared" si="5"/>
        <v>334115733</v>
      </c>
      <c r="T29" s="181">
        <f t="shared" si="1"/>
        <v>32.06340985969926</v>
      </c>
      <c r="U29" s="78">
        <f t="shared" si="3"/>
      </c>
      <c r="V29" s="82"/>
      <c r="W29" s="165"/>
    </row>
    <row r="30" spans="1:23" ht="18" customHeight="1">
      <c r="A30" s="100">
        <v>1</v>
      </c>
      <c r="B30" s="153" t="s">
        <v>67</v>
      </c>
      <c r="C30" s="101">
        <v>25737521</v>
      </c>
      <c r="D30" s="102">
        <v>14931083</v>
      </c>
      <c r="E30" s="102">
        <v>10806438</v>
      </c>
      <c r="F30" s="102">
        <v>1723446</v>
      </c>
      <c r="G30" s="103">
        <v>13807025</v>
      </c>
      <c r="H30" s="104">
        <v>24014075</v>
      </c>
      <c r="I30" s="104">
        <v>12648710</v>
      </c>
      <c r="J30" s="102">
        <v>1581347</v>
      </c>
      <c r="K30" s="102">
        <v>246995</v>
      </c>
      <c r="L30" s="102"/>
      <c r="M30" s="102">
        <v>10372368</v>
      </c>
      <c r="N30" s="102">
        <v>448000</v>
      </c>
      <c r="O30" s="102"/>
      <c r="P30" s="102"/>
      <c r="Q30" s="102">
        <v>0</v>
      </c>
      <c r="R30" s="102">
        <v>11365365</v>
      </c>
      <c r="S30" s="105">
        <v>22185733</v>
      </c>
      <c r="T30" s="180">
        <f t="shared" si="1"/>
        <v>14.454770486476487</v>
      </c>
      <c r="U30" s="78">
        <f t="shared" si="3"/>
      </c>
      <c r="V30" s="82"/>
      <c r="W30" s="64"/>
    </row>
    <row r="31" spans="1:23" ht="18" customHeight="1">
      <c r="A31" s="93">
        <v>2</v>
      </c>
      <c r="B31" s="94" t="s">
        <v>65</v>
      </c>
      <c r="C31" s="91">
        <v>2216572</v>
      </c>
      <c r="D31" s="106">
        <v>1929279</v>
      </c>
      <c r="E31" s="106">
        <v>287293</v>
      </c>
      <c r="F31" s="106">
        <v>653</v>
      </c>
      <c r="G31" s="106"/>
      <c r="H31" s="90">
        <v>2215919</v>
      </c>
      <c r="I31" s="90">
        <v>2215919</v>
      </c>
      <c r="J31" s="106">
        <v>1849361</v>
      </c>
      <c r="K31" s="106">
        <v>366558</v>
      </c>
      <c r="L31" s="106"/>
      <c r="M31" s="106">
        <v>0</v>
      </c>
      <c r="N31" s="106">
        <v>0</v>
      </c>
      <c r="O31" s="106"/>
      <c r="P31" s="106"/>
      <c r="Q31" s="106">
        <v>0</v>
      </c>
      <c r="R31" s="106">
        <v>0</v>
      </c>
      <c r="S31" s="106">
        <v>0</v>
      </c>
      <c r="T31" s="180">
        <f t="shared" si="1"/>
        <v>100</v>
      </c>
      <c r="U31" s="78">
        <f t="shared" si="3"/>
      </c>
      <c r="V31" s="82"/>
      <c r="W31" s="64"/>
    </row>
    <row r="32" spans="1:23" ht="18" customHeight="1">
      <c r="A32" s="100">
        <v>3</v>
      </c>
      <c r="B32" s="94" t="s">
        <v>62</v>
      </c>
      <c r="C32" s="91">
        <v>51605947</v>
      </c>
      <c r="D32" s="106">
        <v>39531865</v>
      </c>
      <c r="E32" s="106">
        <v>12074082</v>
      </c>
      <c r="F32" s="106">
        <v>1674696</v>
      </c>
      <c r="G32" s="106">
        <v>124080381</v>
      </c>
      <c r="H32" s="90">
        <v>49931251</v>
      </c>
      <c r="I32" s="90">
        <v>19363133</v>
      </c>
      <c r="J32" s="106">
        <v>1532032</v>
      </c>
      <c r="K32" s="106">
        <v>425213</v>
      </c>
      <c r="L32" s="106">
        <v>4900</v>
      </c>
      <c r="M32" s="106">
        <v>9133204</v>
      </c>
      <c r="N32" s="106">
        <v>8256194</v>
      </c>
      <c r="O32" s="106"/>
      <c r="P32" s="106"/>
      <c r="Q32" s="106">
        <v>11590</v>
      </c>
      <c r="R32" s="106">
        <v>30568118</v>
      </c>
      <c r="S32" s="106">
        <v>47969106</v>
      </c>
      <c r="T32" s="180">
        <f t="shared" si="1"/>
        <v>10.133406613485535</v>
      </c>
      <c r="U32" s="78">
        <f t="shared" si="3"/>
      </c>
      <c r="V32" s="82"/>
      <c r="W32" s="64"/>
    </row>
    <row r="33" spans="1:23" ht="18" customHeight="1">
      <c r="A33" s="93">
        <v>4</v>
      </c>
      <c r="B33" s="94" t="s">
        <v>61</v>
      </c>
      <c r="C33" s="91">
        <v>155475031</v>
      </c>
      <c r="D33" s="106">
        <v>139000973</v>
      </c>
      <c r="E33" s="106">
        <v>16474058</v>
      </c>
      <c r="F33" s="106">
        <v>11239193</v>
      </c>
      <c r="G33" s="106">
        <v>57695</v>
      </c>
      <c r="H33" s="90">
        <v>144235838</v>
      </c>
      <c r="I33" s="90">
        <v>56199266</v>
      </c>
      <c r="J33" s="106">
        <v>11833399</v>
      </c>
      <c r="K33" s="106">
        <v>27116410</v>
      </c>
      <c r="L33" s="106"/>
      <c r="M33" s="106">
        <v>7396644</v>
      </c>
      <c r="N33" s="106">
        <v>9852813</v>
      </c>
      <c r="O33" s="106"/>
      <c r="P33" s="106"/>
      <c r="Q33" s="106">
        <v>0</v>
      </c>
      <c r="R33" s="106">
        <v>88036572</v>
      </c>
      <c r="S33" s="106">
        <v>105286029</v>
      </c>
      <c r="T33" s="180">
        <f t="shared" si="1"/>
        <v>69.30661514333657</v>
      </c>
      <c r="U33" s="78">
        <f t="shared" si="3"/>
      </c>
      <c r="V33" s="82"/>
      <c r="W33" s="64"/>
    </row>
    <row r="34" spans="1:23" ht="18" customHeight="1">
      <c r="A34" s="100">
        <v>5</v>
      </c>
      <c r="B34" s="94" t="s">
        <v>64</v>
      </c>
      <c r="C34" s="91">
        <v>4639601</v>
      </c>
      <c r="D34" s="106">
        <v>3669446</v>
      </c>
      <c r="E34" s="106">
        <v>970155</v>
      </c>
      <c r="F34" s="106">
        <v>223665</v>
      </c>
      <c r="G34" s="106"/>
      <c r="H34" s="90">
        <v>4415936</v>
      </c>
      <c r="I34" s="90">
        <v>1948742</v>
      </c>
      <c r="J34" s="106">
        <v>827576</v>
      </c>
      <c r="K34" s="106">
        <v>70703</v>
      </c>
      <c r="L34" s="106">
        <v>11025</v>
      </c>
      <c r="M34" s="106">
        <v>521316</v>
      </c>
      <c r="N34" s="106"/>
      <c r="O34" s="106">
        <v>518122</v>
      </c>
      <c r="P34" s="106"/>
      <c r="Q34" s="106"/>
      <c r="R34" s="106">
        <v>2467194</v>
      </c>
      <c r="S34" s="106">
        <v>3506632</v>
      </c>
      <c r="T34" s="180">
        <f t="shared" si="1"/>
        <v>46.661076735658185</v>
      </c>
      <c r="U34" s="78">
        <f t="shared" si="3"/>
      </c>
      <c r="V34" s="82"/>
      <c r="W34" s="64"/>
    </row>
    <row r="35" spans="1:23" ht="18" customHeight="1">
      <c r="A35" s="93">
        <v>6</v>
      </c>
      <c r="B35" s="94" t="s">
        <v>141</v>
      </c>
      <c r="C35" s="91">
        <v>14859975</v>
      </c>
      <c r="D35" s="106">
        <v>10497040</v>
      </c>
      <c r="E35" s="106">
        <v>4362935</v>
      </c>
      <c r="F35" s="106">
        <v>340400</v>
      </c>
      <c r="G35" s="106"/>
      <c r="H35" s="90">
        <v>14519575</v>
      </c>
      <c r="I35" s="90">
        <v>3409520</v>
      </c>
      <c r="J35" s="106">
        <v>1289537</v>
      </c>
      <c r="K35" s="106">
        <v>15840</v>
      </c>
      <c r="L35" s="106"/>
      <c r="M35" s="106">
        <v>2104143</v>
      </c>
      <c r="N35" s="106"/>
      <c r="O35" s="106"/>
      <c r="P35" s="106"/>
      <c r="Q35" s="106">
        <v>0</v>
      </c>
      <c r="R35" s="106">
        <v>11110055</v>
      </c>
      <c r="S35" s="106">
        <v>13214198</v>
      </c>
      <c r="T35" s="180">
        <f t="shared" si="1"/>
        <v>38.28623970529576</v>
      </c>
      <c r="U35" s="78">
        <f t="shared" si="3"/>
      </c>
      <c r="V35" s="82"/>
      <c r="W35" s="64"/>
    </row>
    <row r="36" spans="1:23" ht="18" customHeight="1">
      <c r="A36" s="100">
        <v>7</v>
      </c>
      <c r="B36" s="94" t="s">
        <v>66</v>
      </c>
      <c r="C36" s="91">
        <v>50556009</v>
      </c>
      <c r="D36" s="106">
        <v>47002838</v>
      </c>
      <c r="E36" s="106">
        <v>3553171</v>
      </c>
      <c r="F36" s="106">
        <v>115895</v>
      </c>
      <c r="G36" s="106"/>
      <c r="H36" s="90">
        <v>50440114</v>
      </c>
      <c r="I36" s="90">
        <v>15760664</v>
      </c>
      <c r="J36" s="106">
        <v>668019</v>
      </c>
      <c r="K36" s="106">
        <v>437547</v>
      </c>
      <c r="L36" s="106"/>
      <c r="M36" s="106">
        <v>4087625</v>
      </c>
      <c r="N36" s="106">
        <v>10567473</v>
      </c>
      <c r="O36" s="106"/>
      <c r="P36" s="106"/>
      <c r="Q36" s="106"/>
      <c r="R36" s="106">
        <v>34679450</v>
      </c>
      <c r="S36" s="106">
        <v>49334548</v>
      </c>
      <c r="T36" s="180">
        <f t="shared" si="1"/>
        <v>7.014717146434947</v>
      </c>
      <c r="U36" s="78">
        <f t="shared" si="3"/>
      </c>
      <c r="V36" s="82"/>
      <c r="W36" s="64"/>
    </row>
    <row r="37" spans="1:23" ht="18" customHeight="1">
      <c r="A37" s="93">
        <v>8</v>
      </c>
      <c r="B37" s="94" t="s">
        <v>63</v>
      </c>
      <c r="C37" s="91">
        <v>57299623</v>
      </c>
      <c r="D37" s="106">
        <v>38662176</v>
      </c>
      <c r="E37" s="106">
        <v>18637447</v>
      </c>
      <c r="F37" s="106">
        <v>21803</v>
      </c>
      <c r="G37" s="106"/>
      <c r="H37" s="90">
        <v>57277820</v>
      </c>
      <c r="I37" s="90">
        <v>24168610</v>
      </c>
      <c r="J37" s="106">
        <v>3750674</v>
      </c>
      <c r="K37" s="106">
        <v>10530</v>
      </c>
      <c r="L37" s="106"/>
      <c r="M37" s="106">
        <v>19242051</v>
      </c>
      <c r="N37" s="106">
        <v>1165355</v>
      </c>
      <c r="O37" s="106"/>
      <c r="P37" s="106"/>
      <c r="Q37" s="106"/>
      <c r="R37" s="106">
        <v>33109210</v>
      </c>
      <c r="S37" s="106">
        <v>53516616</v>
      </c>
      <c r="T37" s="180">
        <f t="shared" si="1"/>
        <v>15.562351330920562</v>
      </c>
      <c r="U37" s="78">
        <f t="shared" si="3"/>
      </c>
      <c r="V37" s="82"/>
      <c r="W37" s="64"/>
    </row>
    <row r="38" spans="1:23" ht="18" customHeight="1">
      <c r="A38" s="100">
        <v>9</v>
      </c>
      <c r="B38" s="94" t="s">
        <v>140</v>
      </c>
      <c r="C38" s="91">
        <v>41942115</v>
      </c>
      <c r="D38" s="106">
        <v>7151785</v>
      </c>
      <c r="E38" s="106">
        <v>34790330</v>
      </c>
      <c r="F38" s="106">
        <v>161250</v>
      </c>
      <c r="G38" s="106"/>
      <c r="H38" s="90">
        <v>41780865</v>
      </c>
      <c r="I38" s="90">
        <v>34933724</v>
      </c>
      <c r="J38" s="106">
        <v>2585131</v>
      </c>
      <c r="K38" s="106">
        <v>92863</v>
      </c>
      <c r="L38" s="106"/>
      <c r="M38" s="106">
        <v>32255730</v>
      </c>
      <c r="N38" s="106"/>
      <c r="O38" s="106"/>
      <c r="P38" s="106"/>
      <c r="Q38" s="106">
        <v>0</v>
      </c>
      <c r="R38" s="106">
        <v>6847141</v>
      </c>
      <c r="S38" s="106">
        <v>39102871</v>
      </c>
      <c r="T38" s="180">
        <f t="shared" si="1"/>
        <v>7.66592762912995</v>
      </c>
      <c r="U38" s="78">
        <f t="shared" si="3"/>
      </c>
      <c r="V38" s="82"/>
      <c r="W38" s="64"/>
    </row>
    <row r="39" spans="1:23" ht="15.75" customHeight="1">
      <c r="A39" s="83" t="s">
        <v>68</v>
      </c>
      <c r="B39" s="151" t="s">
        <v>69</v>
      </c>
      <c r="C39" s="115">
        <f>D39+E39</f>
        <v>47872197</v>
      </c>
      <c r="D39" s="84">
        <f aca="true" t="shared" si="6" ref="D39:S39">+SUM(D40:D45)</f>
        <v>31512252</v>
      </c>
      <c r="E39" s="84">
        <f t="shared" si="6"/>
        <v>16359945</v>
      </c>
      <c r="F39" s="84">
        <f t="shared" si="6"/>
        <v>591149</v>
      </c>
      <c r="G39" s="84">
        <f t="shared" si="6"/>
        <v>0</v>
      </c>
      <c r="H39" s="84">
        <f t="shared" si="6"/>
        <v>47281048</v>
      </c>
      <c r="I39" s="84">
        <f t="shared" si="6"/>
        <v>27601444</v>
      </c>
      <c r="J39" s="84">
        <f t="shared" si="6"/>
        <v>7749063</v>
      </c>
      <c r="K39" s="84">
        <f t="shared" si="6"/>
        <v>2022227</v>
      </c>
      <c r="L39" s="84">
        <f t="shared" si="6"/>
        <v>0</v>
      </c>
      <c r="M39" s="84">
        <f t="shared" si="6"/>
        <v>16980936</v>
      </c>
      <c r="N39" s="84">
        <f t="shared" si="6"/>
        <v>270750</v>
      </c>
      <c r="O39" s="84">
        <f t="shared" si="6"/>
        <v>0</v>
      </c>
      <c r="P39" s="84">
        <f t="shared" si="6"/>
        <v>0</v>
      </c>
      <c r="Q39" s="84">
        <f t="shared" si="6"/>
        <v>578468</v>
      </c>
      <c r="R39" s="84">
        <f t="shared" si="6"/>
        <v>19679604</v>
      </c>
      <c r="S39" s="84">
        <f t="shared" si="6"/>
        <v>37509758</v>
      </c>
      <c r="T39" s="181">
        <f t="shared" si="1"/>
        <v>35.401372478918134</v>
      </c>
      <c r="U39" s="78">
        <f t="shared" si="3"/>
      </c>
      <c r="V39" s="82"/>
      <c r="W39" s="165"/>
    </row>
    <row r="40" spans="1:23" ht="15.75" customHeight="1">
      <c r="A40" s="109">
        <v>1</v>
      </c>
      <c r="B40" s="94" t="s">
        <v>70</v>
      </c>
      <c r="C40" s="88">
        <v>22275</v>
      </c>
      <c r="D40" s="105">
        <v>0</v>
      </c>
      <c r="E40" s="106">
        <v>22275</v>
      </c>
      <c r="F40" s="106">
        <v>0</v>
      </c>
      <c r="G40" s="106">
        <v>0</v>
      </c>
      <c r="H40" s="110">
        <v>22275</v>
      </c>
      <c r="I40" s="110">
        <v>22275</v>
      </c>
      <c r="J40" s="106">
        <v>22275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92">
        <v>0</v>
      </c>
      <c r="T40" s="180">
        <f t="shared" si="1"/>
        <v>100</v>
      </c>
      <c r="U40" s="78">
        <f t="shared" si="3"/>
      </c>
      <c r="V40" s="82"/>
      <c r="W40" s="64"/>
    </row>
    <row r="41" spans="1:23" ht="15.75" customHeight="1">
      <c r="A41" s="109">
        <v>2</v>
      </c>
      <c r="B41" s="94" t="s">
        <v>71</v>
      </c>
      <c r="C41" s="101">
        <v>4057949</v>
      </c>
      <c r="D41" s="92">
        <v>3280407</v>
      </c>
      <c r="E41" s="106">
        <v>777542</v>
      </c>
      <c r="F41" s="106">
        <v>6000</v>
      </c>
      <c r="G41" s="106">
        <v>0</v>
      </c>
      <c r="H41" s="110">
        <v>4051949</v>
      </c>
      <c r="I41" s="110">
        <v>2910001</v>
      </c>
      <c r="J41" s="106">
        <v>337750</v>
      </c>
      <c r="K41" s="106">
        <v>224400</v>
      </c>
      <c r="L41" s="106">
        <v>0</v>
      </c>
      <c r="M41" s="106">
        <v>2347851</v>
      </c>
      <c r="N41" s="106">
        <v>0</v>
      </c>
      <c r="O41" s="106">
        <v>0</v>
      </c>
      <c r="P41" s="106">
        <v>0</v>
      </c>
      <c r="Q41" s="106">
        <v>0</v>
      </c>
      <c r="R41" s="106">
        <v>1141948</v>
      </c>
      <c r="S41" s="92">
        <v>3489799</v>
      </c>
      <c r="T41" s="180">
        <f t="shared" si="1"/>
        <v>19.31786277736674</v>
      </c>
      <c r="U41" s="78">
        <f t="shared" si="3"/>
      </c>
      <c r="V41" s="82"/>
      <c r="W41" s="64"/>
    </row>
    <row r="42" spans="1:23" ht="15.75" customHeight="1">
      <c r="A42" s="109">
        <v>3</v>
      </c>
      <c r="B42" s="94" t="s">
        <v>72</v>
      </c>
      <c r="C42" s="91">
        <v>11694562</v>
      </c>
      <c r="D42" s="106">
        <v>6529092</v>
      </c>
      <c r="E42" s="106">
        <v>5165470</v>
      </c>
      <c r="F42" s="106">
        <v>14600</v>
      </c>
      <c r="G42" s="106">
        <v>0</v>
      </c>
      <c r="H42" s="90">
        <v>11679962</v>
      </c>
      <c r="I42" s="90">
        <v>8096001</v>
      </c>
      <c r="J42" s="106">
        <v>2384647</v>
      </c>
      <c r="K42" s="106">
        <v>570588</v>
      </c>
      <c r="L42" s="106">
        <v>0</v>
      </c>
      <c r="M42" s="106">
        <v>5140766</v>
      </c>
      <c r="N42" s="106">
        <v>0</v>
      </c>
      <c r="O42" s="106">
        <v>0</v>
      </c>
      <c r="P42" s="106">
        <v>0</v>
      </c>
      <c r="Q42" s="106">
        <v>0</v>
      </c>
      <c r="R42" s="106">
        <v>3583961</v>
      </c>
      <c r="S42" s="106">
        <v>8724727</v>
      </c>
      <c r="T42" s="180">
        <f t="shared" si="1"/>
        <v>36.50240408814179</v>
      </c>
      <c r="U42" s="78">
        <f t="shared" si="3"/>
      </c>
      <c r="V42" s="82"/>
      <c r="W42" s="64"/>
    </row>
    <row r="43" spans="1:23" ht="15.75" customHeight="1">
      <c r="A43" s="109">
        <v>4</v>
      </c>
      <c r="B43" s="94" t="s">
        <v>73</v>
      </c>
      <c r="C43" s="91">
        <v>8540319</v>
      </c>
      <c r="D43" s="106">
        <v>5590228</v>
      </c>
      <c r="E43" s="106">
        <v>2950091</v>
      </c>
      <c r="F43" s="106">
        <v>150000</v>
      </c>
      <c r="G43" s="106">
        <v>0</v>
      </c>
      <c r="H43" s="90">
        <v>8390319</v>
      </c>
      <c r="I43" s="90">
        <v>4218692</v>
      </c>
      <c r="J43" s="106">
        <v>1409992</v>
      </c>
      <c r="K43" s="106">
        <v>15687</v>
      </c>
      <c r="L43" s="106">
        <v>0</v>
      </c>
      <c r="M43" s="106">
        <v>2585313</v>
      </c>
      <c r="N43" s="106">
        <v>207700</v>
      </c>
      <c r="O43" s="106">
        <v>0</v>
      </c>
      <c r="P43" s="106">
        <v>0</v>
      </c>
      <c r="Q43" s="106">
        <v>0</v>
      </c>
      <c r="R43" s="106">
        <v>4171627</v>
      </c>
      <c r="S43" s="106">
        <v>6964640</v>
      </c>
      <c r="T43" s="180">
        <f t="shared" si="1"/>
        <v>33.79433720214702</v>
      </c>
      <c r="U43" s="78">
        <f t="shared" si="3"/>
      </c>
      <c r="V43" s="82"/>
      <c r="W43" s="64"/>
    </row>
    <row r="44" spans="1:23" ht="15.75" customHeight="1">
      <c r="A44" s="109">
        <v>5</v>
      </c>
      <c r="B44" s="94" t="s">
        <v>89</v>
      </c>
      <c r="C44" s="91">
        <v>5191832</v>
      </c>
      <c r="D44" s="106">
        <v>2329827</v>
      </c>
      <c r="E44" s="106">
        <v>2862005</v>
      </c>
      <c r="F44" s="106">
        <v>0</v>
      </c>
      <c r="G44" s="106">
        <v>0</v>
      </c>
      <c r="H44" s="90">
        <v>5191832</v>
      </c>
      <c r="I44" s="90">
        <v>4374638</v>
      </c>
      <c r="J44" s="106">
        <v>350772</v>
      </c>
      <c r="K44" s="106">
        <v>71020</v>
      </c>
      <c r="L44" s="106">
        <v>0</v>
      </c>
      <c r="M44" s="106">
        <v>3952846</v>
      </c>
      <c r="N44" s="106">
        <v>0</v>
      </c>
      <c r="O44" s="106">
        <v>0</v>
      </c>
      <c r="P44" s="106">
        <v>0</v>
      </c>
      <c r="Q44" s="106">
        <v>0</v>
      </c>
      <c r="R44" s="106">
        <v>817194</v>
      </c>
      <c r="S44" s="106">
        <v>4770040</v>
      </c>
      <c r="T44" s="180">
        <f t="shared" si="1"/>
        <v>9.641757786587142</v>
      </c>
      <c r="U44" s="78">
        <f t="shared" si="3"/>
      </c>
      <c r="V44" s="82"/>
      <c r="W44" s="64"/>
    </row>
    <row r="45" spans="1:23" ht="15.75" customHeight="1">
      <c r="A45" s="109">
        <v>6</v>
      </c>
      <c r="B45" s="94" t="s">
        <v>74</v>
      </c>
      <c r="C45" s="91">
        <v>18365260</v>
      </c>
      <c r="D45" s="106">
        <v>13782698</v>
      </c>
      <c r="E45" s="106">
        <v>4582562</v>
      </c>
      <c r="F45" s="106">
        <v>420549</v>
      </c>
      <c r="G45" s="106">
        <v>0</v>
      </c>
      <c r="H45" s="90">
        <v>17944711</v>
      </c>
      <c r="I45" s="90">
        <v>7979837</v>
      </c>
      <c r="J45" s="106">
        <v>3243627</v>
      </c>
      <c r="K45" s="106">
        <v>1140532</v>
      </c>
      <c r="L45" s="106">
        <v>0</v>
      </c>
      <c r="M45" s="106">
        <v>2954160</v>
      </c>
      <c r="N45" s="106">
        <v>63050</v>
      </c>
      <c r="O45" s="106">
        <v>0</v>
      </c>
      <c r="P45" s="106">
        <v>0</v>
      </c>
      <c r="Q45" s="106">
        <v>578468</v>
      </c>
      <c r="R45" s="106">
        <v>9964874</v>
      </c>
      <c r="S45" s="106">
        <v>13560552</v>
      </c>
      <c r="T45" s="180">
        <f t="shared" si="1"/>
        <v>54.94045805697535</v>
      </c>
      <c r="U45" s="78">
        <f t="shared" si="3"/>
      </c>
      <c r="V45" s="82"/>
      <c r="W45" s="64"/>
    </row>
    <row r="46" spans="1:23" ht="15.75" customHeight="1">
      <c r="A46" s="83" t="s">
        <v>75</v>
      </c>
      <c r="B46" s="151" t="s">
        <v>76</v>
      </c>
      <c r="C46" s="99">
        <f>D46+E46</f>
        <v>38930567</v>
      </c>
      <c r="D46" s="84">
        <f aca="true" t="shared" si="7" ref="D46:S46">+SUM(D47:D53)</f>
        <v>22935919</v>
      </c>
      <c r="E46" s="84">
        <f t="shared" si="7"/>
        <v>15994648</v>
      </c>
      <c r="F46" s="84">
        <f t="shared" si="7"/>
        <v>10600</v>
      </c>
      <c r="G46" s="84">
        <f t="shared" si="7"/>
        <v>0</v>
      </c>
      <c r="H46" s="84">
        <f t="shared" si="7"/>
        <v>38919967</v>
      </c>
      <c r="I46" s="84">
        <f t="shared" si="7"/>
        <v>25480901</v>
      </c>
      <c r="J46" s="84">
        <f t="shared" si="7"/>
        <v>5122183</v>
      </c>
      <c r="K46" s="84">
        <f t="shared" si="7"/>
        <v>806253</v>
      </c>
      <c r="L46" s="84">
        <f t="shared" si="7"/>
        <v>0</v>
      </c>
      <c r="M46" s="84">
        <f t="shared" si="7"/>
        <v>17906667</v>
      </c>
      <c r="N46" s="84">
        <f t="shared" si="7"/>
        <v>1431498</v>
      </c>
      <c r="O46" s="84">
        <f t="shared" si="7"/>
        <v>0</v>
      </c>
      <c r="P46" s="84">
        <f t="shared" si="7"/>
        <v>0</v>
      </c>
      <c r="Q46" s="84">
        <f t="shared" si="7"/>
        <v>214300</v>
      </c>
      <c r="R46" s="84">
        <f t="shared" si="7"/>
        <v>13439066</v>
      </c>
      <c r="S46" s="84">
        <f t="shared" si="7"/>
        <v>32991531</v>
      </c>
      <c r="T46" s="181">
        <f t="shared" si="1"/>
        <v>23.26619455096976</v>
      </c>
      <c r="U46" s="78">
        <f t="shared" si="3"/>
      </c>
      <c r="V46" s="82"/>
      <c r="W46" s="165"/>
    </row>
    <row r="47" spans="1:23" ht="15.75" customHeight="1">
      <c r="A47" s="109">
        <v>1</v>
      </c>
      <c r="B47" s="94" t="s">
        <v>139</v>
      </c>
      <c r="C47" s="101">
        <v>642048</v>
      </c>
      <c r="D47" s="106">
        <v>117009</v>
      </c>
      <c r="E47" s="106">
        <v>525039</v>
      </c>
      <c r="F47" s="106">
        <v>10000</v>
      </c>
      <c r="G47" s="105"/>
      <c r="H47" s="110">
        <v>632048</v>
      </c>
      <c r="I47" s="110">
        <v>595518</v>
      </c>
      <c r="J47" s="106">
        <v>584599</v>
      </c>
      <c r="K47" s="106">
        <v>2990</v>
      </c>
      <c r="L47" s="106"/>
      <c r="M47" s="106">
        <v>7929</v>
      </c>
      <c r="N47" s="106"/>
      <c r="O47" s="106"/>
      <c r="P47" s="106"/>
      <c r="Q47" s="106"/>
      <c r="R47" s="106">
        <v>36530</v>
      </c>
      <c r="S47" s="92">
        <v>44459</v>
      </c>
      <c r="T47" s="180">
        <f t="shared" si="1"/>
        <v>98.66855409912043</v>
      </c>
      <c r="U47" s="78">
        <f t="shared" si="3"/>
      </c>
      <c r="V47" s="82"/>
      <c r="W47" s="64"/>
    </row>
    <row r="48" spans="1:23" ht="15.75" customHeight="1">
      <c r="A48" s="109">
        <v>2</v>
      </c>
      <c r="B48" s="94" t="s">
        <v>79</v>
      </c>
      <c r="C48" s="91">
        <v>3257218</v>
      </c>
      <c r="D48" s="106">
        <v>1776752</v>
      </c>
      <c r="E48" s="106">
        <v>1480466</v>
      </c>
      <c r="F48" s="106"/>
      <c r="G48" s="92"/>
      <c r="H48" s="110">
        <v>3257218</v>
      </c>
      <c r="I48" s="110">
        <v>1887884</v>
      </c>
      <c r="J48" s="106">
        <v>254759</v>
      </c>
      <c r="K48" s="106">
        <v>11000</v>
      </c>
      <c r="L48" s="106"/>
      <c r="M48" s="106">
        <v>1622115</v>
      </c>
      <c r="N48" s="106">
        <v>10</v>
      </c>
      <c r="O48" s="106"/>
      <c r="P48" s="106"/>
      <c r="Q48" s="106"/>
      <c r="R48" s="106">
        <v>1369334</v>
      </c>
      <c r="S48" s="92">
        <v>2991459</v>
      </c>
      <c r="T48" s="180">
        <f t="shared" si="1"/>
        <v>14.077083125870022</v>
      </c>
      <c r="U48" s="78">
        <f t="shared" si="3"/>
      </c>
      <c r="V48" s="82"/>
      <c r="W48" s="64"/>
    </row>
    <row r="49" spans="1:23" ht="15.75" customHeight="1">
      <c r="A49" s="109">
        <v>3</v>
      </c>
      <c r="B49" s="94" t="s">
        <v>78</v>
      </c>
      <c r="C49" s="91">
        <v>12011223</v>
      </c>
      <c r="D49" s="106">
        <v>4328199</v>
      </c>
      <c r="E49" s="106">
        <v>7683024</v>
      </c>
      <c r="F49" s="106"/>
      <c r="G49" s="92"/>
      <c r="H49" s="110">
        <v>12011223</v>
      </c>
      <c r="I49" s="110">
        <v>9763214</v>
      </c>
      <c r="J49" s="106">
        <v>612523</v>
      </c>
      <c r="K49" s="106">
        <v>189186</v>
      </c>
      <c r="L49" s="106"/>
      <c r="M49" s="106">
        <v>8157856</v>
      </c>
      <c r="N49" s="106">
        <v>803649</v>
      </c>
      <c r="O49" s="106"/>
      <c r="P49" s="106"/>
      <c r="Q49" s="106"/>
      <c r="R49" s="106">
        <v>2248009</v>
      </c>
      <c r="S49" s="92">
        <v>11209514</v>
      </c>
      <c r="T49" s="180">
        <f t="shared" si="1"/>
        <v>8.21152747445667</v>
      </c>
      <c r="U49" s="78">
        <f t="shared" si="3"/>
      </c>
      <c r="V49" s="82"/>
      <c r="W49" s="64"/>
    </row>
    <row r="50" spans="1:23" ht="15.75" customHeight="1">
      <c r="A50" s="109">
        <v>4</v>
      </c>
      <c r="B50" s="94" t="s">
        <v>81</v>
      </c>
      <c r="C50" s="91">
        <v>2453241</v>
      </c>
      <c r="D50" s="106">
        <v>1789376</v>
      </c>
      <c r="E50" s="106">
        <v>663865</v>
      </c>
      <c r="F50" s="106">
        <v>200</v>
      </c>
      <c r="G50" s="106"/>
      <c r="H50" s="110">
        <v>2453041</v>
      </c>
      <c r="I50" s="110">
        <v>1278196</v>
      </c>
      <c r="J50" s="106">
        <v>367646</v>
      </c>
      <c r="K50" s="106">
        <v>58830</v>
      </c>
      <c r="L50" s="106"/>
      <c r="M50" s="106">
        <v>831148</v>
      </c>
      <c r="N50" s="106">
        <v>20572</v>
      </c>
      <c r="O50" s="106"/>
      <c r="P50" s="106"/>
      <c r="Q50" s="106"/>
      <c r="R50" s="106">
        <v>1174845</v>
      </c>
      <c r="S50" s="92">
        <v>2026565</v>
      </c>
      <c r="T50" s="180">
        <f t="shared" si="1"/>
        <v>33.365461947932864</v>
      </c>
      <c r="U50" s="78">
        <f t="shared" si="3"/>
      </c>
      <c r="V50" s="82"/>
      <c r="W50" s="64"/>
    </row>
    <row r="51" spans="1:23" ht="15.75" customHeight="1">
      <c r="A51" s="109">
        <v>5</v>
      </c>
      <c r="B51" s="94" t="s">
        <v>80</v>
      </c>
      <c r="C51" s="91">
        <v>789484</v>
      </c>
      <c r="D51" s="106">
        <v>206318</v>
      </c>
      <c r="E51" s="106">
        <v>583166</v>
      </c>
      <c r="F51" s="106">
        <v>400</v>
      </c>
      <c r="G51" s="106"/>
      <c r="H51" s="110">
        <v>789084</v>
      </c>
      <c r="I51" s="110">
        <v>789084</v>
      </c>
      <c r="J51" s="106">
        <v>712748</v>
      </c>
      <c r="K51" s="106">
        <v>76336</v>
      </c>
      <c r="L51" s="106"/>
      <c r="M51" s="106">
        <v>0</v>
      </c>
      <c r="N51" s="106">
        <v>0</v>
      </c>
      <c r="O51" s="106"/>
      <c r="P51" s="106"/>
      <c r="Q51" s="106">
        <v>0</v>
      </c>
      <c r="R51" s="106">
        <v>0</v>
      </c>
      <c r="S51" s="92">
        <v>0</v>
      </c>
      <c r="T51" s="180">
        <f t="shared" si="1"/>
        <v>100</v>
      </c>
      <c r="U51" s="78">
        <f t="shared" si="3"/>
      </c>
      <c r="V51" s="82"/>
      <c r="W51" s="64"/>
    </row>
    <row r="52" spans="1:23" ht="15.75" customHeight="1">
      <c r="A52" s="109">
        <v>6</v>
      </c>
      <c r="B52" s="94" t="s">
        <v>104</v>
      </c>
      <c r="C52" s="91">
        <v>9022996</v>
      </c>
      <c r="D52" s="106">
        <v>7560545</v>
      </c>
      <c r="E52" s="106">
        <v>1462451</v>
      </c>
      <c r="F52" s="106"/>
      <c r="G52" s="106"/>
      <c r="H52" s="110">
        <v>9022996</v>
      </c>
      <c r="I52" s="110">
        <v>6026769</v>
      </c>
      <c r="J52" s="106">
        <v>1743460</v>
      </c>
      <c r="K52" s="106">
        <v>321806</v>
      </c>
      <c r="L52" s="106"/>
      <c r="M52" s="106">
        <v>3747203</v>
      </c>
      <c r="N52" s="106"/>
      <c r="O52" s="106"/>
      <c r="P52" s="106"/>
      <c r="Q52" s="106">
        <v>214300</v>
      </c>
      <c r="R52" s="106">
        <v>2996227</v>
      </c>
      <c r="S52" s="106">
        <v>6957730</v>
      </c>
      <c r="T52" s="180">
        <f t="shared" si="1"/>
        <v>34.26821237050898</v>
      </c>
      <c r="U52" s="78">
        <f t="shared" si="3"/>
      </c>
      <c r="V52" s="82"/>
      <c r="W52" s="64"/>
    </row>
    <row r="53" spans="1:23" ht="15.75" customHeight="1">
      <c r="A53" s="109">
        <v>7</v>
      </c>
      <c r="B53" s="94" t="s">
        <v>142</v>
      </c>
      <c r="C53" s="91">
        <v>10754357</v>
      </c>
      <c r="D53" s="106">
        <v>7157720</v>
      </c>
      <c r="E53" s="106">
        <v>3596637</v>
      </c>
      <c r="F53" s="106"/>
      <c r="G53" s="108"/>
      <c r="H53" s="110">
        <v>10754357</v>
      </c>
      <c r="I53" s="110">
        <v>5140236</v>
      </c>
      <c r="J53" s="106">
        <v>846448</v>
      </c>
      <c r="K53" s="106">
        <v>146105</v>
      </c>
      <c r="L53" s="106"/>
      <c r="M53" s="106">
        <v>3540416</v>
      </c>
      <c r="N53" s="106">
        <v>607267</v>
      </c>
      <c r="O53" s="106"/>
      <c r="P53" s="106"/>
      <c r="Q53" s="106"/>
      <c r="R53" s="106">
        <v>5614121</v>
      </c>
      <c r="S53" s="112">
        <v>9761804</v>
      </c>
      <c r="T53" s="180">
        <f t="shared" si="1"/>
        <v>19.309483066536245</v>
      </c>
      <c r="U53" s="78">
        <f t="shared" si="3"/>
      </c>
      <c r="V53" s="82"/>
      <c r="W53" s="64"/>
    </row>
    <row r="54" spans="1:24" s="113" customFormat="1" ht="17.25" customHeight="1">
      <c r="A54" s="83" t="s">
        <v>82</v>
      </c>
      <c r="B54" s="151" t="s">
        <v>83</v>
      </c>
      <c r="C54" s="115">
        <f>D54+E54</f>
        <v>12105997</v>
      </c>
      <c r="D54" s="84">
        <f aca="true" t="shared" si="8" ref="D54:S54">+SUM(D55:D56)</f>
        <v>5727446</v>
      </c>
      <c r="E54" s="84">
        <f t="shared" si="8"/>
        <v>6378551</v>
      </c>
      <c r="F54" s="84">
        <f t="shared" si="8"/>
        <v>13622</v>
      </c>
      <c r="G54" s="84">
        <f t="shared" si="8"/>
        <v>0</v>
      </c>
      <c r="H54" s="84">
        <f t="shared" si="8"/>
        <v>12092375</v>
      </c>
      <c r="I54" s="84">
        <f t="shared" si="8"/>
        <v>11261469</v>
      </c>
      <c r="J54" s="84">
        <f t="shared" si="8"/>
        <v>854004</v>
      </c>
      <c r="K54" s="84">
        <f t="shared" si="8"/>
        <v>1333364</v>
      </c>
      <c r="L54" s="84">
        <f t="shared" si="8"/>
        <v>0</v>
      </c>
      <c r="M54" s="84">
        <f t="shared" si="8"/>
        <v>9074101</v>
      </c>
      <c r="N54" s="84">
        <f t="shared" si="8"/>
        <v>0</v>
      </c>
      <c r="O54" s="84">
        <f t="shared" si="8"/>
        <v>0</v>
      </c>
      <c r="P54" s="84">
        <f t="shared" si="8"/>
        <v>0</v>
      </c>
      <c r="Q54" s="84">
        <f t="shared" si="8"/>
        <v>0</v>
      </c>
      <c r="R54" s="84">
        <f t="shared" si="8"/>
        <v>830906</v>
      </c>
      <c r="S54" s="84">
        <f t="shared" si="8"/>
        <v>9905007</v>
      </c>
      <c r="T54" s="181">
        <f t="shared" si="1"/>
        <v>19.42346953137286</v>
      </c>
      <c r="U54" s="78">
        <f t="shared" si="3"/>
      </c>
      <c r="V54" s="82"/>
      <c r="W54" s="165"/>
      <c r="X54" s="61"/>
    </row>
    <row r="55" spans="1:24" s="113" customFormat="1" ht="15.75" customHeight="1">
      <c r="A55" s="111">
        <v>1</v>
      </c>
      <c r="B55" s="94" t="s">
        <v>135</v>
      </c>
      <c r="C55" s="88">
        <v>1367452</v>
      </c>
      <c r="D55" s="105">
        <v>1197287</v>
      </c>
      <c r="E55" s="105">
        <v>170165</v>
      </c>
      <c r="F55" s="105">
        <v>8100</v>
      </c>
      <c r="G55" s="105"/>
      <c r="H55" s="110">
        <v>1359352</v>
      </c>
      <c r="I55" s="110">
        <v>1233037</v>
      </c>
      <c r="J55" s="105">
        <v>163231</v>
      </c>
      <c r="K55" s="105">
        <v>97483</v>
      </c>
      <c r="L55" s="105"/>
      <c r="M55" s="105">
        <v>972323</v>
      </c>
      <c r="N55" s="105"/>
      <c r="O55" s="105">
        <v>0</v>
      </c>
      <c r="P55" s="105"/>
      <c r="Q55" s="105">
        <v>0</v>
      </c>
      <c r="R55" s="105">
        <v>126315</v>
      </c>
      <c r="S55" s="92">
        <v>1098638</v>
      </c>
      <c r="T55" s="180">
        <f t="shared" si="1"/>
        <v>21.14405326036445</v>
      </c>
      <c r="U55" s="78">
        <f t="shared" si="3"/>
      </c>
      <c r="V55" s="82"/>
      <c r="W55" s="64"/>
      <c r="X55" s="61"/>
    </row>
    <row r="56" spans="1:24" s="113" customFormat="1" ht="15.75" customHeight="1">
      <c r="A56" s="114">
        <v>2</v>
      </c>
      <c r="B56" s="107" t="s">
        <v>127</v>
      </c>
      <c r="C56" s="96">
        <v>10738545</v>
      </c>
      <c r="D56" s="108">
        <v>4530159</v>
      </c>
      <c r="E56" s="108">
        <v>6208386</v>
      </c>
      <c r="F56" s="108">
        <v>5522</v>
      </c>
      <c r="G56" s="108"/>
      <c r="H56" s="110">
        <v>10733023</v>
      </c>
      <c r="I56" s="110">
        <v>10028432</v>
      </c>
      <c r="J56" s="108">
        <v>690773</v>
      </c>
      <c r="K56" s="108">
        <v>1235881</v>
      </c>
      <c r="L56" s="108"/>
      <c r="M56" s="108">
        <v>8101778</v>
      </c>
      <c r="N56" s="108"/>
      <c r="O56" s="108"/>
      <c r="P56" s="108"/>
      <c r="Q56" s="108">
        <v>0</v>
      </c>
      <c r="R56" s="108">
        <v>704591</v>
      </c>
      <c r="S56" s="112">
        <v>8806369</v>
      </c>
      <c r="T56" s="180">
        <f t="shared" si="1"/>
        <v>19.21191667849969</v>
      </c>
      <c r="U56" s="78">
        <f t="shared" si="3"/>
      </c>
      <c r="V56" s="82"/>
      <c r="W56" s="64"/>
      <c r="X56" s="61"/>
    </row>
    <row r="57" spans="1:23" ht="15.75" customHeight="1">
      <c r="A57" s="83" t="s">
        <v>84</v>
      </c>
      <c r="B57" s="151" t="s">
        <v>85</v>
      </c>
      <c r="C57" s="115">
        <f>D57+E57</f>
        <v>45454031</v>
      </c>
      <c r="D57" s="84">
        <f aca="true" t="shared" si="9" ref="D57:S57">+SUM(D58:D65)</f>
        <v>39053868</v>
      </c>
      <c r="E57" s="84">
        <f t="shared" si="9"/>
        <v>6400163</v>
      </c>
      <c r="F57" s="84">
        <f t="shared" si="9"/>
        <v>110369</v>
      </c>
      <c r="G57" s="84">
        <f t="shared" si="9"/>
        <v>0</v>
      </c>
      <c r="H57" s="84">
        <f t="shared" si="9"/>
        <v>45343662</v>
      </c>
      <c r="I57" s="84">
        <f t="shared" si="9"/>
        <v>33577038</v>
      </c>
      <c r="J57" s="84">
        <f t="shared" si="9"/>
        <v>7505793</v>
      </c>
      <c r="K57" s="84">
        <f t="shared" si="9"/>
        <v>1768492</v>
      </c>
      <c r="L57" s="84">
        <f t="shared" si="9"/>
        <v>0</v>
      </c>
      <c r="M57" s="84">
        <f t="shared" si="9"/>
        <v>20714840</v>
      </c>
      <c r="N57" s="84">
        <f t="shared" si="9"/>
        <v>3587913</v>
      </c>
      <c r="O57" s="84">
        <f t="shared" si="9"/>
        <v>0</v>
      </c>
      <c r="P57" s="84">
        <f t="shared" si="9"/>
        <v>0</v>
      </c>
      <c r="Q57" s="84">
        <f t="shared" si="9"/>
        <v>0</v>
      </c>
      <c r="R57" s="84">
        <f t="shared" si="9"/>
        <v>11766624</v>
      </c>
      <c r="S57" s="84">
        <f t="shared" si="9"/>
        <v>36069377</v>
      </c>
      <c r="T57" s="181">
        <f t="shared" si="1"/>
        <v>27.620914626239518</v>
      </c>
      <c r="U57" s="78">
        <f t="shared" si="3"/>
      </c>
      <c r="V57" s="82"/>
      <c r="W57" s="165"/>
    </row>
    <row r="58" spans="1:23" ht="15.75" customHeight="1">
      <c r="A58" s="100">
        <v>1</v>
      </c>
      <c r="B58" s="153" t="s">
        <v>86</v>
      </c>
      <c r="C58" s="88">
        <v>2583521</v>
      </c>
      <c r="D58" s="106">
        <v>2426234</v>
      </c>
      <c r="E58" s="106">
        <v>157287</v>
      </c>
      <c r="F58" s="106">
        <v>17280</v>
      </c>
      <c r="G58" s="105"/>
      <c r="H58" s="110">
        <v>2566241</v>
      </c>
      <c r="I58" s="110">
        <v>1503499</v>
      </c>
      <c r="J58" s="106">
        <v>170749</v>
      </c>
      <c r="K58" s="106">
        <v>65000</v>
      </c>
      <c r="L58" s="106"/>
      <c r="M58" s="106">
        <v>1267750</v>
      </c>
      <c r="N58" s="106"/>
      <c r="O58" s="106"/>
      <c r="P58" s="106"/>
      <c r="Q58" s="106"/>
      <c r="R58" s="106">
        <v>1062742</v>
      </c>
      <c r="S58" s="92">
        <v>2330492</v>
      </c>
      <c r="T58" s="180">
        <f t="shared" si="1"/>
        <v>15.680023731309431</v>
      </c>
      <c r="U58" s="78">
        <f t="shared" si="3"/>
      </c>
      <c r="V58" s="82"/>
      <c r="W58" s="64"/>
    </row>
    <row r="59" spans="1:23" ht="15.75" customHeight="1">
      <c r="A59" s="111">
        <v>2</v>
      </c>
      <c r="B59" s="94" t="s">
        <v>87</v>
      </c>
      <c r="C59" s="91">
        <v>866208</v>
      </c>
      <c r="D59" s="106">
        <v>836037</v>
      </c>
      <c r="E59" s="106">
        <v>30171</v>
      </c>
      <c r="F59" s="106"/>
      <c r="G59" s="106"/>
      <c r="H59" s="110">
        <v>866208</v>
      </c>
      <c r="I59" s="110">
        <v>866208</v>
      </c>
      <c r="J59" s="106">
        <v>844708</v>
      </c>
      <c r="K59" s="106">
        <v>21500</v>
      </c>
      <c r="L59" s="106"/>
      <c r="M59" s="106"/>
      <c r="N59" s="106"/>
      <c r="O59" s="106"/>
      <c r="P59" s="106"/>
      <c r="Q59" s="106"/>
      <c r="R59" s="106">
        <v>0</v>
      </c>
      <c r="S59" s="106">
        <v>0</v>
      </c>
      <c r="T59" s="180">
        <f t="shared" si="1"/>
        <v>100</v>
      </c>
      <c r="U59" s="78">
        <f t="shared" si="3"/>
      </c>
      <c r="V59" s="82"/>
      <c r="W59" s="64"/>
    </row>
    <row r="60" spans="1:23" ht="15.75" customHeight="1">
      <c r="A60" s="100">
        <v>3</v>
      </c>
      <c r="B60" s="94" t="s">
        <v>88</v>
      </c>
      <c r="C60" s="91">
        <v>11964125</v>
      </c>
      <c r="D60" s="106">
        <v>10347490</v>
      </c>
      <c r="E60" s="106">
        <v>1616635</v>
      </c>
      <c r="F60" s="106">
        <v>93089</v>
      </c>
      <c r="G60" s="106"/>
      <c r="H60" s="110">
        <v>11871036</v>
      </c>
      <c r="I60" s="110">
        <v>7592916</v>
      </c>
      <c r="J60" s="106">
        <v>1573395</v>
      </c>
      <c r="K60" s="106">
        <v>1123458</v>
      </c>
      <c r="L60" s="106"/>
      <c r="M60" s="106">
        <v>4596063</v>
      </c>
      <c r="N60" s="106">
        <v>300000</v>
      </c>
      <c r="O60" s="106"/>
      <c r="P60" s="106"/>
      <c r="Q60" s="106"/>
      <c r="R60" s="106">
        <v>4278120</v>
      </c>
      <c r="S60" s="106">
        <v>9174183</v>
      </c>
      <c r="T60" s="180">
        <f t="shared" si="1"/>
        <v>35.51801442291736</v>
      </c>
      <c r="U60" s="78">
        <f t="shared" si="3"/>
      </c>
      <c r="V60" s="82"/>
      <c r="W60" s="64"/>
    </row>
    <row r="61" spans="1:23" ht="15.75" customHeight="1">
      <c r="A61" s="111">
        <v>4</v>
      </c>
      <c r="B61" s="94" t="s">
        <v>96</v>
      </c>
      <c r="C61" s="91">
        <v>15674615</v>
      </c>
      <c r="D61" s="106">
        <v>14179958</v>
      </c>
      <c r="E61" s="106">
        <v>1494657</v>
      </c>
      <c r="F61" s="106"/>
      <c r="G61" s="106"/>
      <c r="H61" s="110">
        <v>15674615</v>
      </c>
      <c r="I61" s="110">
        <v>13705660</v>
      </c>
      <c r="J61" s="106">
        <v>168736</v>
      </c>
      <c r="K61" s="106"/>
      <c r="L61" s="106"/>
      <c r="M61" s="106">
        <v>10249011</v>
      </c>
      <c r="N61" s="106">
        <v>3287913</v>
      </c>
      <c r="O61" s="106"/>
      <c r="P61" s="106"/>
      <c r="Q61" s="106"/>
      <c r="R61" s="106">
        <v>1968955</v>
      </c>
      <c r="S61" s="106">
        <v>15505879</v>
      </c>
      <c r="T61" s="180">
        <f t="shared" si="1"/>
        <v>1.2311410030600496</v>
      </c>
      <c r="U61" s="78">
        <f t="shared" si="3"/>
      </c>
      <c r="V61" s="82"/>
      <c r="W61" s="64"/>
    </row>
    <row r="62" spans="1:23" ht="15.75" customHeight="1">
      <c r="A62" s="100">
        <v>5</v>
      </c>
      <c r="B62" s="94" t="s">
        <v>89</v>
      </c>
      <c r="C62" s="91">
        <v>382498</v>
      </c>
      <c r="D62" s="106">
        <v>48805</v>
      </c>
      <c r="E62" s="106">
        <v>333693</v>
      </c>
      <c r="F62" s="106"/>
      <c r="G62" s="106"/>
      <c r="H62" s="110">
        <v>382498</v>
      </c>
      <c r="I62" s="110">
        <v>382498</v>
      </c>
      <c r="J62" s="106">
        <v>357570</v>
      </c>
      <c r="K62" s="106">
        <v>24928</v>
      </c>
      <c r="L62" s="106"/>
      <c r="M62" s="106"/>
      <c r="N62" s="106"/>
      <c r="O62" s="106"/>
      <c r="P62" s="106"/>
      <c r="Q62" s="106"/>
      <c r="R62" s="106">
        <v>0</v>
      </c>
      <c r="S62" s="106">
        <v>0</v>
      </c>
      <c r="T62" s="180">
        <f t="shared" si="1"/>
        <v>100</v>
      </c>
      <c r="U62" s="78">
        <f t="shared" si="3"/>
      </c>
      <c r="V62" s="82"/>
      <c r="W62" s="64"/>
    </row>
    <row r="63" spans="1:23" ht="15.75" customHeight="1">
      <c r="A63" s="111">
        <v>6</v>
      </c>
      <c r="B63" s="94" t="s">
        <v>130</v>
      </c>
      <c r="C63" s="91">
        <v>3424095</v>
      </c>
      <c r="D63" s="106">
        <v>2291283</v>
      </c>
      <c r="E63" s="106">
        <v>1132812</v>
      </c>
      <c r="F63" s="106"/>
      <c r="G63" s="106"/>
      <c r="H63" s="110">
        <v>3424095</v>
      </c>
      <c r="I63" s="110">
        <v>2537320</v>
      </c>
      <c r="J63" s="106">
        <v>87942</v>
      </c>
      <c r="K63" s="106"/>
      <c r="L63" s="106"/>
      <c r="M63" s="106">
        <v>2449378</v>
      </c>
      <c r="N63" s="106"/>
      <c r="O63" s="106"/>
      <c r="P63" s="106"/>
      <c r="Q63" s="106"/>
      <c r="R63" s="106">
        <v>886775</v>
      </c>
      <c r="S63" s="106">
        <v>3336153</v>
      </c>
      <c r="T63" s="180">
        <f t="shared" si="1"/>
        <v>3.465940441095329</v>
      </c>
      <c r="U63" s="78">
        <f t="shared" si="3"/>
      </c>
      <c r="V63" s="82"/>
      <c r="W63" s="64"/>
    </row>
    <row r="64" spans="1:23" ht="15.75" customHeight="1">
      <c r="A64" s="100">
        <v>7</v>
      </c>
      <c r="B64" s="94" t="s">
        <v>128</v>
      </c>
      <c r="C64" s="91">
        <v>1763039</v>
      </c>
      <c r="D64" s="106">
        <v>1690110</v>
      </c>
      <c r="E64" s="106">
        <v>72929</v>
      </c>
      <c r="F64" s="106"/>
      <c r="G64" s="106"/>
      <c r="H64" s="110">
        <v>1763039</v>
      </c>
      <c r="I64" s="110">
        <v>1763039</v>
      </c>
      <c r="J64" s="106">
        <v>1229433</v>
      </c>
      <c r="K64" s="106">
        <v>533606</v>
      </c>
      <c r="L64" s="106"/>
      <c r="M64" s="106"/>
      <c r="N64" s="106"/>
      <c r="O64" s="106"/>
      <c r="P64" s="106"/>
      <c r="Q64" s="106"/>
      <c r="R64" s="106">
        <v>0</v>
      </c>
      <c r="S64" s="106">
        <v>0</v>
      </c>
      <c r="T64" s="180">
        <f t="shared" si="1"/>
        <v>100</v>
      </c>
      <c r="U64" s="78">
        <f t="shared" si="3"/>
      </c>
      <c r="V64" s="82"/>
      <c r="W64" s="64"/>
    </row>
    <row r="65" spans="1:23" ht="15.75" customHeight="1">
      <c r="A65" s="111">
        <v>8</v>
      </c>
      <c r="B65" s="107" t="s">
        <v>147</v>
      </c>
      <c r="C65" s="96">
        <v>8795930</v>
      </c>
      <c r="D65" s="106">
        <v>7233951</v>
      </c>
      <c r="E65" s="106">
        <v>1561979</v>
      </c>
      <c r="F65" s="106"/>
      <c r="G65" s="108"/>
      <c r="H65" s="110">
        <v>8795930</v>
      </c>
      <c r="I65" s="110">
        <v>5225898</v>
      </c>
      <c r="J65" s="106">
        <v>3073260</v>
      </c>
      <c r="K65" s="106"/>
      <c r="L65" s="106"/>
      <c r="M65" s="106">
        <v>2152638</v>
      </c>
      <c r="N65" s="106"/>
      <c r="O65" s="106"/>
      <c r="P65" s="106"/>
      <c r="Q65" s="106"/>
      <c r="R65" s="106">
        <v>3570032</v>
      </c>
      <c r="S65" s="112">
        <v>5722670</v>
      </c>
      <c r="T65" s="180">
        <f t="shared" si="1"/>
        <v>58.808266062598236</v>
      </c>
      <c r="U65" s="78">
        <f t="shared" si="3"/>
      </c>
      <c r="V65" s="82"/>
      <c r="W65" s="64"/>
    </row>
    <row r="66" spans="1:23" ht="15.75" customHeight="1">
      <c r="A66" s="83" t="s">
        <v>90</v>
      </c>
      <c r="B66" s="151" t="s">
        <v>91</v>
      </c>
      <c r="C66" s="99">
        <f>D66+E66</f>
        <v>27131260</v>
      </c>
      <c r="D66" s="84">
        <f>+SUM(D67:D70)</f>
        <v>17262316</v>
      </c>
      <c r="E66" s="84">
        <f>+SUM(E67:E70)</f>
        <v>9868944</v>
      </c>
      <c r="F66" s="84">
        <f>+SUM(F67:F70)</f>
        <v>96210</v>
      </c>
      <c r="G66" s="84">
        <f>+SUM(G67:G70)</f>
        <v>0</v>
      </c>
      <c r="H66" s="84">
        <f>+I66+R66</f>
        <v>27035050</v>
      </c>
      <c r="I66" s="84">
        <f aca="true" t="shared" si="10" ref="I66:S66">+SUM(I67:I70)</f>
        <v>18136892</v>
      </c>
      <c r="J66" s="84">
        <f t="shared" si="10"/>
        <v>2444153</v>
      </c>
      <c r="K66" s="84">
        <f t="shared" si="10"/>
        <v>441609</v>
      </c>
      <c r="L66" s="84">
        <f t="shared" si="10"/>
        <v>4860</v>
      </c>
      <c r="M66" s="84">
        <f t="shared" si="10"/>
        <v>10583540</v>
      </c>
      <c r="N66" s="84">
        <f t="shared" si="10"/>
        <v>4662730</v>
      </c>
      <c r="O66" s="84">
        <f t="shared" si="10"/>
        <v>0</v>
      </c>
      <c r="P66" s="84">
        <f t="shared" si="10"/>
        <v>0</v>
      </c>
      <c r="Q66" s="84">
        <f t="shared" si="10"/>
        <v>0</v>
      </c>
      <c r="R66" s="84">
        <f t="shared" si="10"/>
        <v>8898158</v>
      </c>
      <c r="S66" s="84">
        <f t="shared" si="10"/>
        <v>24144428</v>
      </c>
      <c r="T66" s="181">
        <f t="shared" si="1"/>
        <v>15.93780235334698</v>
      </c>
      <c r="U66" s="78">
        <f t="shared" si="3"/>
      </c>
      <c r="V66" s="82"/>
      <c r="W66" s="165"/>
    </row>
    <row r="67" spans="1:23" ht="17.25" customHeight="1">
      <c r="A67" s="100">
        <v>1</v>
      </c>
      <c r="B67" s="153" t="s">
        <v>60</v>
      </c>
      <c r="C67" s="101">
        <v>1766691</v>
      </c>
      <c r="D67" s="103">
        <v>442164</v>
      </c>
      <c r="E67" s="103">
        <v>1324527</v>
      </c>
      <c r="F67" s="103">
        <v>39900</v>
      </c>
      <c r="G67" s="103">
        <v>0</v>
      </c>
      <c r="H67" s="90">
        <v>1726791</v>
      </c>
      <c r="I67" s="90">
        <v>1640601</v>
      </c>
      <c r="J67" s="103">
        <v>1129857</v>
      </c>
      <c r="K67" s="103">
        <v>86319</v>
      </c>
      <c r="L67" s="103">
        <v>0</v>
      </c>
      <c r="M67" s="103">
        <v>424425</v>
      </c>
      <c r="N67" s="103">
        <v>0</v>
      </c>
      <c r="O67" s="103">
        <v>0</v>
      </c>
      <c r="P67" s="103">
        <v>0</v>
      </c>
      <c r="Q67" s="103">
        <v>0</v>
      </c>
      <c r="R67" s="103">
        <v>86190</v>
      </c>
      <c r="S67" s="106">
        <v>510615</v>
      </c>
      <c r="T67" s="180">
        <f t="shared" si="1"/>
        <v>74.12990727178638</v>
      </c>
      <c r="U67" s="78">
        <f t="shared" si="3"/>
      </c>
      <c r="V67" s="82"/>
      <c r="W67" s="64"/>
    </row>
    <row r="68" spans="1:23" ht="17.25" customHeight="1">
      <c r="A68" s="111">
        <v>2</v>
      </c>
      <c r="B68" s="154" t="s">
        <v>150</v>
      </c>
      <c r="C68" s="91">
        <v>8392033</v>
      </c>
      <c r="D68" s="106">
        <v>5804439</v>
      </c>
      <c r="E68" s="106">
        <v>2587594</v>
      </c>
      <c r="F68" s="106">
        <v>28950</v>
      </c>
      <c r="G68" s="106">
        <v>0</v>
      </c>
      <c r="H68" s="90">
        <v>8363083</v>
      </c>
      <c r="I68" s="90">
        <v>4705038</v>
      </c>
      <c r="J68" s="106">
        <v>669691</v>
      </c>
      <c r="K68" s="106">
        <v>30885</v>
      </c>
      <c r="L68" s="106">
        <v>4860</v>
      </c>
      <c r="M68" s="106">
        <v>2938273</v>
      </c>
      <c r="N68" s="106">
        <v>1061329</v>
      </c>
      <c r="O68" s="106">
        <v>0</v>
      </c>
      <c r="P68" s="106">
        <v>0</v>
      </c>
      <c r="Q68" s="106">
        <v>0</v>
      </c>
      <c r="R68" s="106">
        <v>3658045</v>
      </c>
      <c r="S68" s="106">
        <v>7657647</v>
      </c>
      <c r="T68" s="180">
        <f t="shared" si="1"/>
        <v>14.993205155835085</v>
      </c>
      <c r="U68" s="78">
        <f t="shared" si="3"/>
      </c>
      <c r="V68" s="82"/>
      <c r="W68" s="64"/>
    </row>
    <row r="69" spans="1:23" ht="17.25" customHeight="1">
      <c r="A69" s="100">
        <v>3</v>
      </c>
      <c r="B69" s="154" t="s">
        <v>151</v>
      </c>
      <c r="C69" s="91">
        <v>13103176</v>
      </c>
      <c r="D69" s="106">
        <v>7566236</v>
      </c>
      <c r="E69" s="106">
        <v>5536940</v>
      </c>
      <c r="F69" s="106">
        <v>4960</v>
      </c>
      <c r="G69" s="106">
        <v>0</v>
      </c>
      <c r="H69" s="90">
        <v>13098216</v>
      </c>
      <c r="I69" s="90">
        <v>10801369</v>
      </c>
      <c r="J69" s="106">
        <v>318950</v>
      </c>
      <c r="K69" s="106">
        <v>250441</v>
      </c>
      <c r="L69" s="106">
        <v>0</v>
      </c>
      <c r="M69" s="106">
        <v>6630578</v>
      </c>
      <c r="N69" s="106">
        <v>3601400</v>
      </c>
      <c r="O69" s="106">
        <v>0</v>
      </c>
      <c r="P69" s="106">
        <v>0</v>
      </c>
      <c r="Q69" s="106">
        <v>0</v>
      </c>
      <c r="R69" s="106">
        <v>2296847</v>
      </c>
      <c r="S69" s="106">
        <v>12528825</v>
      </c>
      <c r="T69" s="180">
        <f t="shared" si="1"/>
        <v>5.271470681170136</v>
      </c>
      <c r="U69" s="78">
        <f t="shared" si="3"/>
      </c>
      <c r="V69" s="82"/>
      <c r="W69" s="64"/>
    </row>
    <row r="70" spans="1:23" ht="17.25" customHeight="1">
      <c r="A70" s="111">
        <v>4</v>
      </c>
      <c r="B70" s="94" t="s">
        <v>80</v>
      </c>
      <c r="C70" s="91">
        <v>3869360</v>
      </c>
      <c r="D70" s="106">
        <v>3449477</v>
      </c>
      <c r="E70" s="106">
        <v>419883</v>
      </c>
      <c r="F70" s="106">
        <v>22400</v>
      </c>
      <c r="G70" s="106">
        <v>0</v>
      </c>
      <c r="H70" s="90">
        <v>3846960</v>
      </c>
      <c r="I70" s="90">
        <v>989884</v>
      </c>
      <c r="J70" s="106">
        <v>325655</v>
      </c>
      <c r="K70" s="106">
        <v>73964</v>
      </c>
      <c r="L70" s="106">
        <v>0</v>
      </c>
      <c r="M70" s="106">
        <v>590264</v>
      </c>
      <c r="N70" s="106">
        <v>1</v>
      </c>
      <c r="O70" s="106">
        <v>0</v>
      </c>
      <c r="P70" s="106">
        <v>0</v>
      </c>
      <c r="Q70" s="106">
        <v>0</v>
      </c>
      <c r="R70" s="106">
        <v>2857076</v>
      </c>
      <c r="S70" s="106">
        <v>3447341</v>
      </c>
      <c r="T70" s="180">
        <f t="shared" si="1"/>
        <v>40.370285811266776</v>
      </c>
      <c r="U70" s="78">
        <f t="shared" si="3"/>
      </c>
      <c r="V70" s="82"/>
      <c r="W70" s="64"/>
    </row>
    <row r="71" spans="1:23" ht="15.75" customHeight="1">
      <c r="A71" s="83" t="s">
        <v>92</v>
      </c>
      <c r="B71" s="151" t="s">
        <v>93</v>
      </c>
      <c r="C71" s="115">
        <f>D71+E71</f>
        <v>19991641</v>
      </c>
      <c r="D71" s="84">
        <f aca="true" t="shared" si="11" ref="D71:R71">+SUM(D72:D76)</f>
        <v>14201210</v>
      </c>
      <c r="E71" s="84">
        <f t="shared" si="11"/>
        <v>5790431</v>
      </c>
      <c r="F71" s="84">
        <f t="shared" si="11"/>
        <v>23700</v>
      </c>
      <c r="G71" s="84">
        <f t="shared" si="11"/>
        <v>4325256</v>
      </c>
      <c r="H71" s="84">
        <f t="shared" si="11"/>
        <v>19967941</v>
      </c>
      <c r="I71" s="84">
        <f t="shared" si="11"/>
        <v>8653083</v>
      </c>
      <c r="J71" s="84">
        <f t="shared" si="11"/>
        <v>2466350</v>
      </c>
      <c r="K71" s="84">
        <f t="shared" si="11"/>
        <v>610032</v>
      </c>
      <c r="L71" s="84">
        <f t="shared" si="11"/>
        <v>0</v>
      </c>
      <c r="M71" s="84">
        <f t="shared" si="11"/>
        <v>5072166</v>
      </c>
      <c r="N71" s="84">
        <f t="shared" si="11"/>
        <v>490560</v>
      </c>
      <c r="O71" s="84">
        <f t="shared" si="11"/>
        <v>0</v>
      </c>
      <c r="P71" s="84">
        <f t="shared" si="11"/>
        <v>0</v>
      </c>
      <c r="Q71" s="84">
        <f t="shared" si="11"/>
        <v>13975</v>
      </c>
      <c r="R71" s="84">
        <f t="shared" si="11"/>
        <v>11314858</v>
      </c>
      <c r="S71" s="117">
        <f>+R71+Q71+P71+O71+N71+M71</f>
        <v>16891559</v>
      </c>
      <c r="T71" s="181">
        <f t="shared" si="1"/>
        <v>35.55243836214214</v>
      </c>
      <c r="U71" s="78">
        <f t="shared" si="3"/>
      </c>
      <c r="V71" s="82"/>
      <c r="W71" s="165"/>
    </row>
    <row r="72" spans="1:24" s="113" customFormat="1" ht="15.75" customHeight="1">
      <c r="A72" s="100">
        <v>1</v>
      </c>
      <c r="B72" s="87" t="s">
        <v>94</v>
      </c>
      <c r="C72" s="88">
        <v>1097816</v>
      </c>
      <c r="D72" s="105">
        <v>181375</v>
      </c>
      <c r="E72" s="105">
        <v>916441</v>
      </c>
      <c r="F72" s="105">
        <v>14000</v>
      </c>
      <c r="G72" s="105">
        <v>0</v>
      </c>
      <c r="H72" s="118">
        <v>1083816</v>
      </c>
      <c r="I72" s="118">
        <v>998532</v>
      </c>
      <c r="J72" s="105">
        <v>278009</v>
      </c>
      <c r="K72" s="105">
        <v>20624</v>
      </c>
      <c r="L72" s="105">
        <v>0</v>
      </c>
      <c r="M72" s="105">
        <v>695479</v>
      </c>
      <c r="N72" s="105">
        <v>0</v>
      </c>
      <c r="O72" s="105">
        <v>0</v>
      </c>
      <c r="P72" s="105">
        <v>0</v>
      </c>
      <c r="Q72" s="105">
        <v>4420</v>
      </c>
      <c r="R72" s="105">
        <v>85284</v>
      </c>
      <c r="S72" s="92">
        <v>785183</v>
      </c>
      <c r="T72" s="180">
        <f t="shared" si="1"/>
        <v>29.90720377514191</v>
      </c>
      <c r="U72" s="78">
        <f t="shared" si="3"/>
      </c>
      <c r="V72" s="82"/>
      <c r="W72" s="64"/>
      <c r="X72" s="61"/>
    </row>
    <row r="73" spans="1:23" ht="15.75" customHeight="1">
      <c r="A73" s="111">
        <v>2</v>
      </c>
      <c r="B73" s="94" t="s">
        <v>95</v>
      </c>
      <c r="C73" s="91">
        <v>8610559</v>
      </c>
      <c r="D73" s="106">
        <v>7065945</v>
      </c>
      <c r="E73" s="106">
        <v>1544614</v>
      </c>
      <c r="F73" s="106">
        <v>200</v>
      </c>
      <c r="G73" s="106">
        <v>0</v>
      </c>
      <c r="H73" s="90">
        <v>8610359</v>
      </c>
      <c r="I73" s="90">
        <v>2451080</v>
      </c>
      <c r="J73" s="106">
        <v>491726</v>
      </c>
      <c r="K73" s="106">
        <v>12000</v>
      </c>
      <c r="L73" s="106">
        <v>0</v>
      </c>
      <c r="M73" s="106">
        <v>1571654</v>
      </c>
      <c r="N73" s="106">
        <v>375700</v>
      </c>
      <c r="O73" s="106">
        <v>0</v>
      </c>
      <c r="P73" s="106">
        <v>0</v>
      </c>
      <c r="Q73" s="106">
        <v>0</v>
      </c>
      <c r="R73" s="106">
        <v>6159279</v>
      </c>
      <c r="S73" s="106">
        <v>8106633</v>
      </c>
      <c r="T73" s="180">
        <f t="shared" si="1"/>
        <v>20.551185599817224</v>
      </c>
      <c r="U73" s="78">
        <f t="shared" si="3"/>
      </c>
      <c r="V73" s="82"/>
      <c r="W73" s="64"/>
    </row>
    <row r="74" spans="1:23" ht="15.75" customHeight="1">
      <c r="A74" s="100">
        <v>3</v>
      </c>
      <c r="B74" s="94" t="s">
        <v>96</v>
      </c>
      <c r="C74" s="91">
        <v>1415052</v>
      </c>
      <c r="D74" s="106">
        <v>530820</v>
      </c>
      <c r="E74" s="106">
        <v>884232</v>
      </c>
      <c r="F74" s="106">
        <v>200</v>
      </c>
      <c r="G74" s="106"/>
      <c r="H74" s="90">
        <v>1414852</v>
      </c>
      <c r="I74" s="90">
        <v>1414852</v>
      </c>
      <c r="J74" s="106">
        <v>1129944</v>
      </c>
      <c r="K74" s="106">
        <v>284908</v>
      </c>
      <c r="L74" s="106"/>
      <c r="M74" s="106"/>
      <c r="N74" s="106"/>
      <c r="O74" s="106"/>
      <c r="P74" s="106"/>
      <c r="Q74" s="106"/>
      <c r="R74" s="106"/>
      <c r="S74" s="106"/>
      <c r="T74" s="180">
        <f t="shared" si="1"/>
        <v>100</v>
      </c>
      <c r="U74" s="78"/>
      <c r="V74" s="82"/>
      <c r="W74" s="64"/>
    </row>
    <row r="75" spans="1:23" ht="15.75" customHeight="1">
      <c r="A75" s="111">
        <v>4</v>
      </c>
      <c r="B75" s="94" t="s">
        <v>128</v>
      </c>
      <c r="C75" s="91">
        <v>4187659</v>
      </c>
      <c r="D75" s="106">
        <v>3998544</v>
      </c>
      <c r="E75" s="106">
        <v>189115</v>
      </c>
      <c r="F75" s="106">
        <v>0</v>
      </c>
      <c r="G75" s="106">
        <v>0</v>
      </c>
      <c r="H75" s="90">
        <v>4187659</v>
      </c>
      <c r="I75" s="90">
        <v>1013093</v>
      </c>
      <c r="J75" s="106">
        <v>331553</v>
      </c>
      <c r="K75" s="106">
        <v>0</v>
      </c>
      <c r="L75" s="106">
        <v>0</v>
      </c>
      <c r="M75" s="106">
        <v>678500</v>
      </c>
      <c r="N75" s="106">
        <v>0</v>
      </c>
      <c r="O75" s="106">
        <v>0</v>
      </c>
      <c r="P75" s="106">
        <v>0</v>
      </c>
      <c r="Q75" s="106">
        <v>3040</v>
      </c>
      <c r="R75" s="106">
        <v>3174566</v>
      </c>
      <c r="S75" s="106">
        <v>3856106</v>
      </c>
      <c r="T75" s="180">
        <f t="shared" si="1"/>
        <v>32.726807904111475</v>
      </c>
      <c r="U75" s="78">
        <f t="shared" si="3"/>
      </c>
      <c r="V75" s="82"/>
      <c r="W75" s="64"/>
    </row>
    <row r="76" spans="1:23" ht="15.75" customHeight="1">
      <c r="A76" s="100">
        <v>5</v>
      </c>
      <c r="B76" s="94" t="s">
        <v>97</v>
      </c>
      <c r="C76" s="96">
        <v>4680555</v>
      </c>
      <c r="D76" s="108">
        <v>2424526</v>
      </c>
      <c r="E76" s="108">
        <v>2256029</v>
      </c>
      <c r="F76" s="108">
        <v>9300</v>
      </c>
      <c r="G76" s="108">
        <v>4325256</v>
      </c>
      <c r="H76" s="116">
        <v>4671255</v>
      </c>
      <c r="I76" s="116">
        <v>2775526</v>
      </c>
      <c r="J76" s="108">
        <v>235118</v>
      </c>
      <c r="K76" s="108">
        <v>292500</v>
      </c>
      <c r="L76" s="108">
        <v>0</v>
      </c>
      <c r="M76" s="108">
        <v>2126533</v>
      </c>
      <c r="N76" s="108">
        <v>114860</v>
      </c>
      <c r="O76" s="108">
        <v>0</v>
      </c>
      <c r="P76" s="108">
        <v>0</v>
      </c>
      <c r="Q76" s="108">
        <v>6515</v>
      </c>
      <c r="R76" s="108">
        <v>1895729</v>
      </c>
      <c r="S76" s="112">
        <v>4143637</v>
      </c>
      <c r="T76" s="180">
        <f t="shared" si="1"/>
        <v>19.009657989152327</v>
      </c>
      <c r="U76" s="78">
        <f t="shared" si="3"/>
      </c>
      <c r="V76" s="82"/>
      <c r="W76" s="64"/>
    </row>
    <row r="77" spans="1:23" ht="15.75" customHeight="1">
      <c r="A77" s="83" t="s">
        <v>98</v>
      </c>
      <c r="B77" s="151" t="s">
        <v>99</v>
      </c>
      <c r="C77" s="99">
        <f>D77+E77</f>
        <v>124440666</v>
      </c>
      <c r="D77" s="84">
        <f>+SUM(D78:D83)</f>
        <v>111381742</v>
      </c>
      <c r="E77" s="84">
        <f>+SUM(E78:E83)</f>
        <v>13058924</v>
      </c>
      <c r="F77" s="84">
        <f>+SUM(F78:F83)</f>
        <v>76845</v>
      </c>
      <c r="G77" s="84">
        <f>+SUM(G78:G83)</f>
        <v>0</v>
      </c>
      <c r="H77" s="84">
        <f>+I77+R77</f>
        <v>124363821</v>
      </c>
      <c r="I77" s="84">
        <f>+J77+K77+M77+N77+O77+P77+Q77+L77</f>
        <v>56295844</v>
      </c>
      <c r="J77" s="84">
        <f aca="true" t="shared" si="12" ref="J77:R77">+SUM(J78:J83)</f>
        <v>2726339</v>
      </c>
      <c r="K77" s="84">
        <f t="shared" si="12"/>
        <v>401327</v>
      </c>
      <c r="L77" s="84">
        <f t="shared" si="12"/>
        <v>0</v>
      </c>
      <c r="M77" s="84">
        <f t="shared" si="12"/>
        <v>51396913</v>
      </c>
      <c r="N77" s="84">
        <f t="shared" si="12"/>
        <v>1642147</v>
      </c>
      <c r="O77" s="84">
        <f t="shared" si="12"/>
        <v>109866</v>
      </c>
      <c r="P77" s="84">
        <f t="shared" si="12"/>
        <v>0</v>
      </c>
      <c r="Q77" s="84">
        <f t="shared" si="12"/>
        <v>19252</v>
      </c>
      <c r="R77" s="84">
        <f t="shared" si="12"/>
        <v>68067977</v>
      </c>
      <c r="S77" s="117">
        <f>+R77+Q77+P77+O77+N77+M77</f>
        <v>121236155</v>
      </c>
      <c r="T77" s="181">
        <f t="shared" si="1"/>
        <v>5.555767136202808</v>
      </c>
      <c r="U77" s="78">
        <f t="shared" si="3"/>
      </c>
      <c r="V77" s="82"/>
      <c r="W77" s="165"/>
    </row>
    <row r="78" spans="1:23" ht="13.5" customHeight="1">
      <c r="A78" s="86">
        <v>1</v>
      </c>
      <c r="B78" s="153" t="s">
        <v>100</v>
      </c>
      <c r="C78" s="101">
        <v>77167768</v>
      </c>
      <c r="D78" s="105">
        <v>66914806</v>
      </c>
      <c r="E78" s="105">
        <v>10252962</v>
      </c>
      <c r="F78" s="105">
        <v>16645</v>
      </c>
      <c r="G78" s="105">
        <v>0</v>
      </c>
      <c r="H78" s="110">
        <v>77151123</v>
      </c>
      <c r="I78" s="110">
        <v>15213790</v>
      </c>
      <c r="J78" s="105">
        <v>210259</v>
      </c>
      <c r="K78" s="105">
        <v>0</v>
      </c>
      <c r="L78" s="105">
        <v>0</v>
      </c>
      <c r="M78" s="105">
        <v>15003529</v>
      </c>
      <c r="N78" s="105">
        <v>0</v>
      </c>
      <c r="O78" s="105">
        <v>0</v>
      </c>
      <c r="P78" s="105">
        <v>0</v>
      </c>
      <c r="Q78" s="105">
        <v>2</v>
      </c>
      <c r="R78" s="105">
        <v>61937333</v>
      </c>
      <c r="S78" s="92">
        <v>76940864</v>
      </c>
      <c r="T78" s="180">
        <f t="shared" si="1"/>
        <v>1.3820290670503537</v>
      </c>
      <c r="U78" s="78">
        <f t="shared" si="3"/>
      </c>
      <c r="V78" s="82"/>
      <c r="W78" s="64"/>
    </row>
    <row r="79" spans="1:23" ht="13.5" customHeight="1">
      <c r="A79" s="93">
        <v>2</v>
      </c>
      <c r="B79" s="94" t="s">
        <v>101</v>
      </c>
      <c r="C79" s="91">
        <v>5997325</v>
      </c>
      <c r="D79" s="106">
        <v>4965353</v>
      </c>
      <c r="E79" s="106">
        <v>1031972</v>
      </c>
      <c r="F79" s="106">
        <v>0</v>
      </c>
      <c r="G79" s="106">
        <v>0</v>
      </c>
      <c r="H79" s="90">
        <v>5997325</v>
      </c>
      <c r="I79" s="90">
        <v>3421009</v>
      </c>
      <c r="J79" s="106">
        <v>1609740</v>
      </c>
      <c r="K79" s="106">
        <v>211245</v>
      </c>
      <c r="L79" s="106">
        <v>0</v>
      </c>
      <c r="M79" s="106">
        <v>1276204</v>
      </c>
      <c r="N79" s="106">
        <v>323820</v>
      </c>
      <c r="O79" s="106">
        <v>0</v>
      </c>
      <c r="P79" s="106">
        <v>0</v>
      </c>
      <c r="Q79" s="106">
        <v>0</v>
      </c>
      <c r="R79" s="106">
        <v>2576316</v>
      </c>
      <c r="S79" s="106">
        <v>4176340</v>
      </c>
      <c r="T79" s="180">
        <f t="shared" si="1"/>
        <v>53.22947118817869</v>
      </c>
      <c r="U79" s="78">
        <f t="shared" si="3"/>
      </c>
      <c r="V79" s="82"/>
      <c r="W79" s="64"/>
    </row>
    <row r="80" spans="1:23" ht="13.5" customHeight="1">
      <c r="A80" s="86">
        <v>3</v>
      </c>
      <c r="B80" s="94" t="s">
        <v>102</v>
      </c>
      <c r="C80" s="91">
        <v>2922735</v>
      </c>
      <c r="D80" s="106">
        <v>2333251</v>
      </c>
      <c r="E80" s="106">
        <v>589484</v>
      </c>
      <c r="F80" s="106">
        <v>200</v>
      </c>
      <c r="G80" s="106">
        <v>0</v>
      </c>
      <c r="H80" s="90">
        <v>2922535</v>
      </c>
      <c r="I80" s="90">
        <v>2568580</v>
      </c>
      <c r="J80" s="106">
        <v>433473</v>
      </c>
      <c r="K80" s="106">
        <v>135018</v>
      </c>
      <c r="L80" s="106">
        <v>0</v>
      </c>
      <c r="M80" s="106">
        <v>669762</v>
      </c>
      <c r="N80" s="106">
        <v>1318327</v>
      </c>
      <c r="O80" s="106">
        <v>0</v>
      </c>
      <c r="P80" s="106">
        <v>0</v>
      </c>
      <c r="Q80" s="106">
        <v>12000</v>
      </c>
      <c r="R80" s="106">
        <v>353955</v>
      </c>
      <c r="S80" s="106">
        <v>2354044</v>
      </c>
      <c r="T80" s="180">
        <f aca="true" t="shared" si="13" ref="T80:T98">+(J80+K80+L80)/I80*100</f>
        <v>22.132501226358535</v>
      </c>
      <c r="U80" s="78"/>
      <c r="V80" s="82"/>
      <c r="W80" s="64"/>
    </row>
    <row r="81" spans="1:23" ht="13.5" customHeight="1">
      <c r="A81" s="93">
        <v>4</v>
      </c>
      <c r="B81" s="94" t="s">
        <v>103</v>
      </c>
      <c r="C81" s="91">
        <v>1502323</v>
      </c>
      <c r="D81" s="106">
        <v>1324167</v>
      </c>
      <c r="E81" s="106">
        <v>178156</v>
      </c>
      <c r="F81" s="106">
        <v>0</v>
      </c>
      <c r="G81" s="106">
        <v>0</v>
      </c>
      <c r="H81" s="90">
        <v>1502323</v>
      </c>
      <c r="I81" s="90">
        <v>588077</v>
      </c>
      <c r="J81" s="106">
        <v>258734</v>
      </c>
      <c r="K81" s="106">
        <v>0</v>
      </c>
      <c r="L81" s="106">
        <v>0</v>
      </c>
      <c r="M81" s="106">
        <v>329343</v>
      </c>
      <c r="N81" s="106">
        <v>0</v>
      </c>
      <c r="O81" s="106">
        <v>0</v>
      </c>
      <c r="P81" s="106">
        <v>0</v>
      </c>
      <c r="Q81" s="106">
        <v>0</v>
      </c>
      <c r="R81" s="106">
        <v>914246</v>
      </c>
      <c r="S81" s="106">
        <v>1243589</v>
      </c>
      <c r="T81" s="180">
        <f t="shared" si="13"/>
        <v>43.99661949030484</v>
      </c>
      <c r="U81" s="78">
        <f t="shared" si="3"/>
      </c>
      <c r="V81" s="82"/>
      <c r="W81" s="64"/>
    </row>
    <row r="82" spans="1:23" ht="13.5" customHeight="1">
      <c r="A82" s="86">
        <v>5</v>
      </c>
      <c r="B82" s="94" t="s">
        <v>54</v>
      </c>
      <c r="C82" s="91">
        <v>36628606</v>
      </c>
      <c r="D82" s="106">
        <v>35728378</v>
      </c>
      <c r="E82" s="106">
        <v>900228</v>
      </c>
      <c r="F82" s="106">
        <v>0</v>
      </c>
      <c r="G82" s="106">
        <v>0</v>
      </c>
      <c r="H82" s="90">
        <v>36628606</v>
      </c>
      <c r="I82" s="90">
        <v>34342479</v>
      </c>
      <c r="J82" s="106">
        <v>107288</v>
      </c>
      <c r="K82" s="106">
        <v>0</v>
      </c>
      <c r="L82" s="106">
        <v>0</v>
      </c>
      <c r="M82" s="106">
        <v>34118075</v>
      </c>
      <c r="N82" s="106">
        <v>0</v>
      </c>
      <c r="O82" s="106">
        <v>109866</v>
      </c>
      <c r="P82" s="106">
        <v>0</v>
      </c>
      <c r="Q82" s="106">
        <v>7250</v>
      </c>
      <c r="R82" s="106">
        <v>2286127</v>
      </c>
      <c r="S82" s="106">
        <v>36521318</v>
      </c>
      <c r="T82" s="180">
        <f t="shared" si="13"/>
        <v>0.3124061020755083</v>
      </c>
      <c r="U82" s="78">
        <f t="shared" si="3"/>
      </c>
      <c r="V82" s="82"/>
      <c r="W82" s="64"/>
    </row>
    <row r="83" spans="1:23" ht="13.5" customHeight="1">
      <c r="A83" s="93">
        <v>6</v>
      </c>
      <c r="B83" s="94" t="s">
        <v>140</v>
      </c>
      <c r="C83" s="91">
        <v>221909</v>
      </c>
      <c r="D83" s="106">
        <v>115787</v>
      </c>
      <c r="E83" s="106">
        <v>106122</v>
      </c>
      <c r="F83" s="106">
        <v>60000</v>
      </c>
      <c r="G83" s="106">
        <v>0</v>
      </c>
      <c r="H83" s="90">
        <v>161909</v>
      </c>
      <c r="I83" s="90">
        <v>161909</v>
      </c>
      <c r="J83" s="106">
        <v>106845</v>
      </c>
      <c r="K83" s="106">
        <v>55064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/>
      <c r="T83" s="180">
        <f t="shared" si="13"/>
        <v>100</v>
      </c>
      <c r="U83" s="78">
        <f aca="true" t="shared" si="14" ref="U83:U98">IF(SUM(D83:E83)=SUM(F83,H83),"","lệch "&amp;SUM(D83:E83)-SUM(F83,H83))</f>
      </c>
      <c r="V83" s="82"/>
      <c r="W83" s="64"/>
    </row>
    <row r="84" spans="1:23" ht="15.75" customHeight="1">
      <c r="A84" s="83" t="s">
        <v>106</v>
      </c>
      <c r="B84" s="151" t="s">
        <v>107</v>
      </c>
      <c r="C84" s="84">
        <f aca="true" t="shared" si="15" ref="C84:R84">+SUM(C85:C92)</f>
        <v>63297022</v>
      </c>
      <c r="D84" s="84">
        <f t="shared" si="15"/>
        <v>39829974</v>
      </c>
      <c r="E84" s="84">
        <f t="shared" si="15"/>
        <v>23467048</v>
      </c>
      <c r="F84" s="84">
        <f t="shared" si="15"/>
        <v>159233</v>
      </c>
      <c r="G84" s="84">
        <f t="shared" si="15"/>
        <v>0</v>
      </c>
      <c r="H84" s="84">
        <f t="shared" si="15"/>
        <v>63137789</v>
      </c>
      <c r="I84" s="84">
        <f t="shared" si="15"/>
        <v>43029929</v>
      </c>
      <c r="J84" s="84">
        <f t="shared" si="15"/>
        <v>12235381</v>
      </c>
      <c r="K84" s="84">
        <f t="shared" si="15"/>
        <v>2398528</v>
      </c>
      <c r="L84" s="84">
        <f t="shared" si="15"/>
        <v>0</v>
      </c>
      <c r="M84" s="84">
        <f t="shared" si="15"/>
        <v>28222410</v>
      </c>
      <c r="N84" s="84">
        <f t="shared" si="15"/>
        <v>166500</v>
      </c>
      <c r="O84" s="84">
        <f t="shared" si="15"/>
        <v>6910</v>
      </c>
      <c r="P84" s="84">
        <f t="shared" si="15"/>
        <v>0</v>
      </c>
      <c r="Q84" s="84">
        <f t="shared" si="15"/>
        <v>200</v>
      </c>
      <c r="R84" s="84">
        <f t="shared" si="15"/>
        <v>20107860</v>
      </c>
      <c r="S84" s="117">
        <f>+R84+Q84+P84+O84+N84+M84</f>
        <v>48503880</v>
      </c>
      <c r="T84" s="181">
        <f t="shared" si="13"/>
        <v>34.008675682453486</v>
      </c>
      <c r="U84" s="78">
        <f t="shared" si="14"/>
      </c>
      <c r="V84" s="82"/>
      <c r="W84" s="165"/>
    </row>
    <row r="85" spans="1:23" ht="18" customHeight="1">
      <c r="A85" s="100">
        <v>1</v>
      </c>
      <c r="B85" s="87" t="s">
        <v>152</v>
      </c>
      <c r="C85" s="88">
        <v>114602</v>
      </c>
      <c r="D85" s="105">
        <v>0</v>
      </c>
      <c r="E85" s="106">
        <v>114602</v>
      </c>
      <c r="F85" s="106">
        <v>80700</v>
      </c>
      <c r="G85" s="106">
        <v>0</v>
      </c>
      <c r="H85" s="110">
        <v>33902</v>
      </c>
      <c r="I85" s="110">
        <v>33902</v>
      </c>
      <c r="J85" s="106">
        <v>33902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5">
        <v>0</v>
      </c>
      <c r="S85" s="92">
        <v>0</v>
      </c>
      <c r="T85" s="180">
        <f t="shared" si="13"/>
        <v>100</v>
      </c>
      <c r="U85" s="78">
        <f t="shared" si="14"/>
      </c>
      <c r="V85" s="82"/>
      <c r="W85" s="64"/>
    </row>
    <row r="86" spans="1:23" ht="18" customHeight="1">
      <c r="A86" s="111">
        <v>2</v>
      </c>
      <c r="B86" s="94" t="s">
        <v>55</v>
      </c>
      <c r="C86" s="91">
        <v>10025839</v>
      </c>
      <c r="D86" s="106">
        <v>87095</v>
      </c>
      <c r="E86" s="106">
        <v>9938744</v>
      </c>
      <c r="F86" s="106">
        <v>23887</v>
      </c>
      <c r="G86" s="106"/>
      <c r="H86" s="90">
        <v>10001952</v>
      </c>
      <c r="I86" s="90">
        <v>10001952</v>
      </c>
      <c r="J86" s="106">
        <v>695696</v>
      </c>
      <c r="K86" s="106">
        <v>84207</v>
      </c>
      <c r="L86" s="106">
        <v>0</v>
      </c>
      <c r="M86" s="106">
        <v>9222049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9222049</v>
      </c>
      <c r="T86" s="180">
        <f t="shared" si="13"/>
        <v>7.797507926452757</v>
      </c>
      <c r="U86" s="78">
        <f t="shared" si="14"/>
      </c>
      <c r="V86" s="82"/>
      <c r="W86" s="64"/>
    </row>
    <row r="87" spans="1:23" ht="18" customHeight="1">
      <c r="A87" s="100">
        <v>3</v>
      </c>
      <c r="B87" s="94" t="s">
        <v>129</v>
      </c>
      <c r="C87" s="91">
        <v>8813421</v>
      </c>
      <c r="D87" s="106">
        <v>4130395</v>
      </c>
      <c r="E87" s="106">
        <v>4683026</v>
      </c>
      <c r="F87" s="106">
        <v>3400</v>
      </c>
      <c r="G87" s="106"/>
      <c r="H87" s="90">
        <v>8810021</v>
      </c>
      <c r="I87" s="90">
        <v>7340640</v>
      </c>
      <c r="J87" s="106">
        <v>4461604</v>
      </c>
      <c r="K87" s="106">
        <v>106467</v>
      </c>
      <c r="L87" s="106">
        <v>0</v>
      </c>
      <c r="M87" s="106">
        <v>2766069</v>
      </c>
      <c r="N87" s="106">
        <v>6500</v>
      </c>
      <c r="O87" s="106">
        <v>0</v>
      </c>
      <c r="P87" s="106">
        <v>0</v>
      </c>
      <c r="Q87" s="106">
        <v>0</v>
      </c>
      <c r="R87" s="106">
        <v>1469381</v>
      </c>
      <c r="S87" s="106">
        <v>4241950</v>
      </c>
      <c r="T87" s="180">
        <f t="shared" si="13"/>
        <v>62.22987368948757</v>
      </c>
      <c r="U87" s="78">
        <f t="shared" si="14"/>
      </c>
      <c r="V87" s="82"/>
      <c r="W87" s="64"/>
    </row>
    <row r="88" spans="1:23" ht="18" customHeight="1">
      <c r="A88" s="111">
        <v>4</v>
      </c>
      <c r="B88" s="94" t="s">
        <v>134</v>
      </c>
      <c r="C88" s="91">
        <v>4703928</v>
      </c>
      <c r="D88" s="106">
        <v>4086292</v>
      </c>
      <c r="E88" s="106">
        <v>617636</v>
      </c>
      <c r="F88" s="106">
        <v>0</v>
      </c>
      <c r="G88" s="106"/>
      <c r="H88" s="90">
        <v>4703928</v>
      </c>
      <c r="I88" s="90">
        <v>2819364</v>
      </c>
      <c r="J88" s="106">
        <v>169844</v>
      </c>
      <c r="K88" s="106">
        <v>71450</v>
      </c>
      <c r="L88" s="106">
        <v>0</v>
      </c>
      <c r="M88" s="106">
        <v>2578070</v>
      </c>
      <c r="N88" s="106">
        <v>0</v>
      </c>
      <c r="O88" s="106">
        <v>0</v>
      </c>
      <c r="P88" s="106">
        <v>0</v>
      </c>
      <c r="Q88" s="106">
        <v>0</v>
      </c>
      <c r="R88" s="106">
        <v>1884564</v>
      </c>
      <c r="S88" s="106">
        <v>4462634</v>
      </c>
      <c r="T88" s="180">
        <f t="shared" si="13"/>
        <v>8.558455027445905</v>
      </c>
      <c r="U88" s="78">
        <f t="shared" si="14"/>
      </c>
      <c r="V88" s="82"/>
      <c r="W88" s="64"/>
    </row>
    <row r="89" spans="1:23" ht="18" customHeight="1">
      <c r="A89" s="100">
        <v>5</v>
      </c>
      <c r="B89" s="119" t="s">
        <v>130</v>
      </c>
      <c r="C89" s="91">
        <v>2059416</v>
      </c>
      <c r="D89" s="112">
        <v>2040566</v>
      </c>
      <c r="E89" s="106">
        <v>18850</v>
      </c>
      <c r="F89" s="106">
        <v>18850</v>
      </c>
      <c r="G89" s="106"/>
      <c r="H89" s="90">
        <v>2040566</v>
      </c>
      <c r="I89" s="90">
        <v>2040566</v>
      </c>
      <c r="J89" s="106">
        <v>2040566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12">
        <v>0</v>
      </c>
      <c r="S89" s="106">
        <v>0</v>
      </c>
      <c r="T89" s="180">
        <f t="shared" si="13"/>
        <v>100</v>
      </c>
      <c r="U89" s="78"/>
      <c r="V89" s="82"/>
      <c r="W89" s="64"/>
    </row>
    <row r="90" spans="1:23" ht="18" customHeight="1">
      <c r="A90" s="111">
        <v>6</v>
      </c>
      <c r="B90" s="119" t="s">
        <v>51</v>
      </c>
      <c r="C90" s="91">
        <v>11589242</v>
      </c>
      <c r="D90" s="112">
        <v>7325599</v>
      </c>
      <c r="E90" s="106">
        <v>4263643</v>
      </c>
      <c r="F90" s="106">
        <v>32396</v>
      </c>
      <c r="G90" s="106"/>
      <c r="H90" s="90">
        <v>11556846</v>
      </c>
      <c r="I90" s="90">
        <v>10746152</v>
      </c>
      <c r="J90" s="106">
        <v>614781</v>
      </c>
      <c r="K90" s="106">
        <v>1957126</v>
      </c>
      <c r="L90" s="106">
        <v>0</v>
      </c>
      <c r="M90" s="106">
        <v>8167135</v>
      </c>
      <c r="N90" s="106">
        <v>0</v>
      </c>
      <c r="O90" s="106">
        <v>6910</v>
      </c>
      <c r="P90" s="106">
        <v>0</v>
      </c>
      <c r="Q90" s="106">
        <v>200</v>
      </c>
      <c r="R90" s="112">
        <v>810694</v>
      </c>
      <c r="S90" s="106">
        <v>8984939</v>
      </c>
      <c r="T90" s="180">
        <f t="shared" si="13"/>
        <v>23.93328328130851</v>
      </c>
      <c r="U90" s="78">
        <f t="shared" si="14"/>
      </c>
      <c r="V90" s="82"/>
      <c r="W90" s="64"/>
    </row>
    <row r="91" spans="1:23" ht="18" customHeight="1">
      <c r="A91" s="100">
        <v>7</v>
      </c>
      <c r="B91" s="119" t="s">
        <v>131</v>
      </c>
      <c r="C91" s="91">
        <v>4556105</v>
      </c>
      <c r="D91" s="112">
        <v>2925415</v>
      </c>
      <c r="E91" s="106">
        <v>1630690</v>
      </c>
      <c r="F91" s="106">
        <v>0</v>
      </c>
      <c r="G91" s="106"/>
      <c r="H91" s="90">
        <v>4556105</v>
      </c>
      <c r="I91" s="90">
        <v>3874746</v>
      </c>
      <c r="J91" s="106">
        <v>1076224</v>
      </c>
      <c r="K91" s="106">
        <v>140778</v>
      </c>
      <c r="L91" s="106">
        <v>0</v>
      </c>
      <c r="M91" s="106">
        <v>2497744</v>
      </c>
      <c r="N91" s="106">
        <v>160000</v>
      </c>
      <c r="O91" s="106">
        <v>0</v>
      </c>
      <c r="P91" s="106">
        <v>0</v>
      </c>
      <c r="Q91" s="106">
        <v>0</v>
      </c>
      <c r="R91" s="112">
        <v>681359</v>
      </c>
      <c r="S91" s="106">
        <v>3339103</v>
      </c>
      <c r="T91" s="180">
        <f t="shared" si="13"/>
        <v>31.408562006386997</v>
      </c>
      <c r="U91" s="78">
        <f t="shared" si="14"/>
      </c>
      <c r="V91" s="82"/>
      <c r="W91" s="64"/>
    </row>
    <row r="92" spans="1:23" ht="18" customHeight="1">
      <c r="A92" s="111">
        <v>8</v>
      </c>
      <c r="B92" s="119" t="s">
        <v>105</v>
      </c>
      <c r="C92" s="91">
        <v>21434469</v>
      </c>
      <c r="D92" s="108">
        <v>19234612</v>
      </c>
      <c r="E92" s="106">
        <v>2199857</v>
      </c>
      <c r="F92" s="106">
        <v>0</v>
      </c>
      <c r="G92" s="106"/>
      <c r="H92" s="120">
        <v>21434469</v>
      </c>
      <c r="I92" s="120">
        <v>6172607</v>
      </c>
      <c r="J92" s="106">
        <v>3142764</v>
      </c>
      <c r="K92" s="106">
        <v>38500</v>
      </c>
      <c r="L92" s="106">
        <v>0</v>
      </c>
      <c r="M92" s="106">
        <v>2991343</v>
      </c>
      <c r="N92" s="106">
        <v>0</v>
      </c>
      <c r="O92" s="106">
        <v>0</v>
      </c>
      <c r="P92" s="106">
        <v>0</v>
      </c>
      <c r="Q92" s="106">
        <v>0</v>
      </c>
      <c r="R92" s="108">
        <v>15261862</v>
      </c>
      <c r="S92" s="112">
        <v>18253205</v>
      </c>
      <c r="T92" s="180">
        <f t="shared" si="13"/>
        <v>51.538418046054126</v>
      </c>
      <c r="U92" s="78">
        <f t="shared" si="14"/>
      </c>
      <c r="V92" s="82"/>
      <c r="W92" s="64"/>
    </row>
    <row r="93" spans="1:23" ht="15.75" customHeight="1">
      <c r="A93" s="83" t="s">
        <v>108</v>
      </c>
      <c r="B93" s="151" t="s">
        <v>109</v>
      </c>
      <c r="C93" s="115">
        <f>D93+E93</f>
        <v>41192280</v>
      </c>
      <c r="D93" s="84">
        <f aca="true" t="shared" si="16" ref="D93:R93">+SUM(D94:D98)</f>
        <v>26374362</v>
      </c>
      <c r="E93" s="84">
        <f t="shared" si="16"/>
        <v>14817918</v>
      </c>
      <c r="F93" s="84">
        <f t="shared" si="16"/>
        <v>1553972</v>
      </c>
      <c r="G93" s="84">
        <f t="shared" si="16"/>
        <v>0</v>
      </c>
      <c r="H93" s="84">
        <f t="shared" si="16"/>
        <v>39638308</v>
      </c>
      <c r="I93" s="84">
        <f t="shared" si="16"/>
        <v>23108518</v>
      </c>
      <c r="J93" s="84">
        <f t="shared" si="16"/>
        <v>3800537</v>
      </c>
      <c r="K93" s="84">
        <f t="shared" si="16"/>
        <v>1293810</v>
      </c>
      <c r="L93" s="84">
        <f t="shared" si="16"/>
        <v>49129</v>
      </c>
      <c r="M93" s="84">
        <f t="shared" si="16"/>
        <v>12764891</v>
      </c>
      <c r="N93" s="84">
        <f t="shared" si="16"/>
        <v>5200151</v>
      </c>
      <c r="O93" s="84">
        <f t="shared" si="16"/>
        <v>0</v>
      </c>
      <c r="P93" s="84">
        <f t="shared" si="16"/>
        <v>0</v>
      </c>
      <c r="Q93" s="84">
        <f t="shared" si="16"/>
        <v>0</v>
      </c>
      <c r="R93" s="84">
        <f t="shared" si="16"/>
        <v>16529790</v>
      </c>
      <c r="S93" s="117">
        <f>+R93+Q93+P93+O93+N93+M93</f>
        <v>34494832</v>
      </c>
      <c r="T93" s="181">
        <f t="shared" si="13"/>
        <v>22.25792238169492</v>
      </c>
      <c r="U93" s="78">
        <f t="shared" si="14"/>
      </c>
      <c r="V93" s="82"/>
      <c r="W93" s="165"/>
    </row>
    <row r="94" spans="1:23" ht="15.75" customHeight="1">
      <c r="A94" s="100">
        <v>1</v>
      </c>
      <c r="B94" s="153" t="s">
        <v>110</v>
      </c>
      <c r="C94" s="88">
        <v>13078290</v>
      </c>
      <c r="D94" s="105">
        <v>6993101</v>
      </c>
      <c r="E94" s="105">
        <v>6085189</v>
      </c>
      <c r="F94" s="105">
        <v>1549012</v>
      </c>
      <c r="G94" s="105">
        <v>0</v>
      </c>
      <c r="H94" s="110">
        <v>11529278</v>
      </c>
      <c r="I94" s="110">
        <v>7489147</v>
      </c>
      <c r="J94" s="105">
        <v>1801633</v>
      </c>
      <c r="K94" s="105">
        <v>493680</v>
      </c>
      <c r="L94" s="105">
        <v>6148</v>
      </c>
      <c r="M94" s="105">
        <v>4900577</v>
      </c>
      <c r="N94" s="105">
        <v>287109</v>
      </c>
      <c r="O94" s="105">
        <v>0</v>
      </c>
      <c r="P94" s="105">
        <v>0</v>
      </c>
      <c r="Q94" s="105">
        <v>0</v>
      </c>
      <c r="R94" s="105">
        <v>4040131</v>
      </c>
      <c r="S94" s="92">
        <v>9227817</v>
      </c>
      <c r="T94" s="180">
        <f t="shared" si="13"/>
        <v>30.730615916605725</v>
      </c>
      <c r="U94" s="78">
        <f t="shared" si="14"/>
      </c>
      <c r="V94" s="82"/>
      <c r="W94" s="64"/>
    </row>
    <row r="95" spans="1:23" ht="15.75" customHeight="1">
      <c r="A95" s="93">
        <v>2</v>
      </c>
      <c r="B95" s="94" t="s">
        <v>111</v>
      </c>
      <c r="C95" s="91">
        <v>3949715</v>
      </c>
      <c r="D95" s="106">
        <v>3058105</v>
      </c>
      <c r="E95" s="106">
        <v>891610</v>
      </c>
      <c r="F95" s="106">
        <v>0</v>
      </c>
      <c r="G95" s="106">
        <v>0</v>
      </c>
      <c r="H95" s="110">
        <v>3949715</v>
      </c>
      <c r="I95" s="110">
        <v>1952583</v>
      </c>
      <c r="J95" s="106">
        <v>818721</v>
      </c>
      <c r="K95" s="106">
        <v>364235</v>
      </c>
      <c r="L95" s="106">
        <v>0</v>
      </c>
      <c r="M95" s="106">
        <v>380027</v>
      </c>
      <c r="N95" s="106">
        <v>389600</v>
      </c>
      <c r="O95" s="106">
        <v>0</v>
      </c>
      <c r="P95" s="106">
        <v>0</v>
      </c>
      <c r="Q95" s="106">
        <v>0</v>
      </c>
      <c r="R95" s="106">
        <v>1997132</v>
      </c>
      <c r="S95" s="106">
        <v>2766759</v>
      </c>
      <c r="T95" s="180">
        <f t="shared" si="13"/>
        <v>60.58415954661083</v>
      </c>
      <c r="U95" s="78">
        <f t="shared" si="14"/>
      </c>
      <c r="V95" s="82"/>
      <c r="W95" s="64"/>
    </row>
    <row r="96" spans="1:23" ht="15.75" customHeight="1">
      <c r="A96" s="100">
        <v>3</v>
      </c>
      <c r="B96" s="94" t="s">
        <v>47</v>
      </c>
      <c r="C96" s="91">
        <v>8751418</v>
      </c>
      <c r="D96" s="106">
        <v>6037516</v>
      </c>
      <c r="E96" s="106">
        <v>2713902</v>
      </c>
      <c r="F96" s="106"/>
      <c r="G96" s="106"/>
      <c r="H96" s="110">
        <v>8751418</v>
      </c>
      <c r="I96" s="110">
        <v>5479581</v>
      </c>
      <c r="J96" s="106">
        <v>757220</v>
      </c>
      <c r="K96" s="106">
        <v>94185</v>
      </c>
      <c r="L96" s="106"/>
      <c r="M96" s="106">
        <v>3846466</v>
      </c>
      <c r="N96" s="106">
        <v>781710</v>
      </c>
      <c r="O96" s="106"/>
      <c r="P96" s="106"/>
      <c r="Q96" s="106"/>
      <c r="R96" s="106">
        <v>3271837</v>
      </c>
      <c r="S96" s="106">
        <v>7900013</v>
      </c>
      <c r="T96" s="180">
        <f t="shared" si="13"/>
        <v>15.53777560729552</v>
      </c>
      <c r="U96" s="78">
        <f t="shared" si="14"/>
      </c>
      <c r="V96" s="82"/>
      <c r="W96" s="64"/>
    </row>
    <row r="97" spans="1:23" ht="15.75" customHeight="1">
      <c r="A97" s="93">
        <v>4</v>
      </c>
      <c r="B97" s="94" t="s">
        <v>138</v>
      </c>
      <c r="C97" s="91">
        <v>13334576</v>
      </c>
      <c r="D97" s="106">
        <v>9798219</v>
      </c>
      <c r="E97" s="106">
        <v>3536357</v>
      </c>
      <c r="F97" s="106"/>
      <c r="G97" s="106"/>
      <c r="H97" s="110">
        <v>13334576</v>
      </c>
      <c r="I97" s="110">
        <v>6507637</v>
      </c>
      <c r="J97" s="106">
        <v>333570</v>
      </c>
      <c r="K97" s="106">
        <v>282778</v>
      </c>
      <c r="L97" s="106">
        <v>42981</v>
      </c>
      <c r="M97" s="106">
        <v>2106576</v>
      </c>
      <c r="N97" s="106">
        <v>3741732</v>
      </c>
      <c r="O97" s="106"/>
      <c r="P97" s="106"/>
      <c r="Q97" s="106"/>
      <c r="R97" s="106">
        <v>6826939</v>
      </c>
      <c r="S97" s="106">
        <v>12675247</v>
      </c>
      <c r="T97" s="180">
        <f t="shared" si="13"/>
        <v>10.131619203714036</v>
      </c>
      <c r="U97" s="78">
        <f t="shared" si="14"/>
      </c>
      <c r="V97" s="82"/>
      <c r="W97" s="64"/>
    </row>
    <row r="98" spans="1:23" ht="15.75" customHeight="1">
      <c r="A98" s="100">
        <v>5</v>
      </c>
      <c r="B98" s="94" t="s">
        <v>143</v>
      </c>
      <c r="C98" s="91">
        <v>2078281</v>
      </c>
      <c r="D98" s="106">
        <v>487421</v>
      </c>
      <c r="E98" s="106">
        <v>1590860</v>
      </c>
      <c r="F98" s="106">
        <v>4960</v>
      </c>
      <c r="G98" s="106"/>
      <c r="H98" s="110">
        <v>2073321</v>
      </c>
      <c r="I98" s="110">
        <v>1679570</v>
      </c>
      <c r="J98" s="106">
        <v>89393</v>
      </c>
      <c r="K98" s="106">
        <v>58932</v>
      </c>
      <c r="L98" s="106"/>
      <c r="M98" s="106">
        <v>1531245</v>
      </c>
      <c r="N98" s="106"/>
      <c r="O98" s="106"/>
      <c r="P98" s="106"/>
      <c r="Q98" s="106"/>
      <c r="R98" s="106">
        <v>393751</v>
      </c>
      <c r="S98" s="106">
        <v>1924996</v>
      </c>
      <c r="T98" s="180">
        <f t="shared" si="13"/>
        <v>8.831129396214507</v>
      </c>
      <c r="U98" s="78">
        <f t="shared" si="14"/>
      </c>
      <c r="V98" s="82"/>
      <c r="W98" s="64"/>
    </row>
    <row r="99" spans="1:23" ht="11.25" customHeight="1">
      <c r="A99" s="160"/>
      <c r="B99" s="161"/>
      <c r="C99" s="162"/>
      <c r="D99" s="163"/>
      <c r="E99" s="163"/>
      <c r="F99" s="163"/>
      <c r="G99" s="163"/>
      <c r="H99" s="164"/>
      <c r="I99" s="164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82"/>
      <c r="U99" s="78"/>
      <c r="V99" s="82"/>
      <c r="W99" s="64"/>
    </row>
    <row r="100" spans="1:23" ht="21" customHeight="1">
      <c r="A100" s="225"/>
      <c r="B100" s="225"/>
      <c r="C100" s="225"/>
      <c r="D100" s="225"/>
      <c r="E100" s="225"/>
      <c r="F100" s="121"/>
      <c r="G100" s="121"/>
      <c r="H100" s="122"/>
      <c r="I100" s="122"/>
      <c r="J100" s="121"/>
      <c r="K100" s="121"/>
      <c r="L100" s="121"/>
      <c r="M100" s="207" t="s">
        <v>155</v>
      </c>
      <c r="N100" s="207"/>
      <c r="O100" s="207"/>
      <c r="P100" s="207"/>
      <c r="Q100" s="207"/>
      <c r="R100" s="207"/>
      <c r="S100" s="207"/>
      <c r="T100" s="61"/>
      <c r="U100" s="78">
        <f>+C100-F100-H100</f>
        <v>0</v>
      </c>
      <c r="V100" s="61"/>
      <c r="W100" s="64"/>
    </row>
    <row r="101" spans="1:23" ht="16.5" customHeight="1">
      <c r="A101" s="70"/>
      <c r="B101" s="218" t="s">
        <v>113</v>
      </c>
      <c r="C101" s="218"/>
      <c r="D101" s="218"/>
      <c r="E101" s="124"/>
      <c r="F101" s="122"/>
      <c r="G101" s="122"/>
      <c r="H101" s="122"/>
      <c r="I101" s="122"/>
      <c r="J101" s="122"/>
      <c r="K101" s="122"/>
      <c r="L101" s="122"/>
      <c r="M101" s="219" t="s">
        <v>148</v>
      </c>
      <c r="N101" s="219"/>
      <c r="O101" s="219"/>
      <c r="P101" s="219"/>
      <c r="Q101" s="219"/>
      <c r="R101" s="219"/>
      <c r="S101" s="219"/>
      <c r="T101" s="126"/>
      <c r="U101" s="127"/>
      <c r="V101" s="126"/>
      <c r="W101" s="64"/>
    </row>
    <row r="102" spans="1:23" ht="15.75">
      <c r="A102" s="60"/>
      <c r="B102" s="205" t="s">
        <v>114</v>
      </c>
      <c r="C102" s="205"/>
      <c r="D102" s="205"/>
      <c r="E102" s="61"/>
      <c r="F102" s="61"/>
      <c r="G102" s="61"/>
      <c r="H102" s="68"/>
      <c r="I102" s="68"/>
      <c r="J102" s="61"/>
      <c r="K102" s="61"/>
      <c r="L102" s="61"/>
      <c r="M102" s="206" t="s">
        <v>149</v>
      </c>
      <c r="N102" s="206"/>
      <c r="O102" s="206"/>
      <c r="P102" s="206"/>
      <c r="Q102" s="206"/>
      <c r="R102" s="206"/>
      <c r="S102" s="206"/>
      <c r="T102" s="61"/>
      <c r="U102" s="62"/>
      <c r="V102" s="61"/>
      <c r="W102" s="64"/>
    </row>
    <row r="103" spans="1:23" ht="27.75" customHeight="1">
      <c r="A103" s="60"/>
      <c r="B103" s="123"/>
      <c r="C103" s="125"/>
      <c r="D103" s="125" t="s">
        <v>132</v>
      </c>
      <c r="E103" s="61"/>
      <c r="F103" s="61"/>
      <c r="G103" s="61"/>
      <c r="H103" s="68"/>
      <c r="I103" s="68"/>
      <c r="J103" s="61"/>
      <c r="K103" s="61"/>
      <c r="L103" s="61"/>
      <c r="M103" s="125"/>
      <c r="N103" s="125"/>
      <c r="O103" s="125"/>
      <c r="P103" s="125"/>
      <c r="Q103" s="125"/>
      <c r="R103" s="61"/>
      <c r="S103" s="61"/>
      <c r="T103" s="61"/>
      <c r="U103" s="62"/>
      <c r="V103" s="61"/>
      <c r="W103" s="64"/>
    </row>
    <row r="104" spans="1:23" ht="16.5">
      <c r="A104" s="60"/>
      <c r="B104" s="204"/>
      <c r="C104" s="204"/>
      <c r="D104" s="204"/>
      <c r="E104" s="61"/>
      <c r="F104" s="61"/>
      <c r="G104" s="61"/>
      <c r="H104" s="68"/>
      <c r="I104" s="68"/>
      <c r="J104" s="61"/>
      <c r="K104" s="61"/>
      <c r="L104" s="61"/>
      <c r="M104" s="125"/>
      <c r="N104" s="226"/>
      <c r="O104" s="226"/>
      <c r="P104" s="226"/>
      <c r="Q104" s="226"/>
      <c r="R104" s="226"/>
      <c r="S104" s="61"/>
      <c r="T104" s="61"/>
      <c r="U104" s="62"/>
      <c r="V104" s="61"/>
      <c r="W104" s="64"/>
    </row>
    <row r="105" spans="1:23" ht="16.5">
      <c r="A105" s="128"/>
      <c r="B105" s="123"/>
      <c r="C105" s="125"/>
      <c r="D105" s="125"/>
      <c r="E105" s="129"/>
      <c r="F105" s="129"/>
      <c r="G105" s="129"/>
      <c r="H105" s="130"/>
      <c r="I105" s="130"/>
      <c r="J105" s="129"/>
      <c r="K105" s="129"/>
      <c r="L105" s="129"/>
      <c r="M105" s="125"/>
      <c r="N105" s="125"/>
      <c r="O105" s="125"/>
      <c r="P105" s="125"/>
      <c r="Q105" s="125"/>
      <c r="R105" s="61"/>
      <c r="S105" s="61"/>
      <c r="T105" s="61"/>
      <c r="U105" s="62"/>
      <c r="V105" s="61"/>
      <c r="W105" s="64"/>
    </row>
    <row r="106" spans="1:22" ht="16.5">
      <c r="A106" s="128"/>
      <c r="B106" s="221" t="s">
        <v>137</v>
      </c>
      <c r="C106" s="221"/>
      <c r="D106" s="221"/>
      <c r="E106" s="129"/>
      <c r="F106" s="129"/>
      <c r="G106" s="129"/>
      <c r="H106" s="130"/>
      <c r="I106" s="130"/>
      <c r="J106" s="129"/>
      <c r="K106" s="129"/>
      <c r="L106" s="129"/>
      <c r="M106" s="222" t="s">
        <v>37</v>
      </c>
      <c r="N106" s="222"/>
      <c r="O106" s="222"/>
      <c r="P106" s="222"/>
      <c r="Q106" s="222"/>
      <c r="R106" s="222"/>
      <c r="S106" s="222"/>
      <c r="T106" s="61"/>
      <c r="U106" s="62"/>
      <c r="V106" s="61"/>
    </row>
    <row r="109" spans="8:9" s="133" customFormat="1" ht="8.25">
      <c r="H109" s="134"/>
      <c r="I109" s="134"/>
    </row>
    <row r="110" spans="3:24" s="135" customFormat="1" ht="8.25"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Q110" s="136"/>
      <c r="R110" s="136"/>
      <c r="S110" s="136"/>
      <c r="U110" s="136"/>
      <c r="X110" s="136"/>
    </row>
    <row r="111" spans="3:24" s="137" customFormat="1" ht="8.25">
      <c r="C111" s="133"/>
      <c r="H111" s="134"/>
      <c r="I111" s="134"/>
      <c r="U111" s="133"/>
      <c r="X111" s="133"/>
    </row>
    <row r="112" spans="3:24" s="137" customFormat="1" ht="8.25">
      <c r="C112" s="133"/>
      <c r="E112" s="133"/>
      <c r="F112" s="133"/>
      <c r="G112" s="133"/>
      <c r="H112" s="134"/>
      <c r="I112" s="134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8"/>
      <c r="U112" s="133"/>
      <c r="X112" s="133"/>
    </row>
    <row r="113" spans="3:9" ht="14.25">
      <c r="C113" s="133"/>
      <c r="H113" s="134"/>
      <c r="I113" s="134"/>
    </row>
  </sheetData>
  <sheetProtection/>
  <autoFilter ref="A1:A113"/>
  <mergeCells count="44">
    <mergeCell ref="E3:P3"/>
    <mergeCell ref="E9:E10"/>
    <mergeCell ref="I7:Q7"/>
    <mergeCell ref="N9:N10"/>
    <mergeCell ref="J9:J10"/>
    <mergeCell ref="Q4:T4"/>
    <mergeCell ref="A6:B10"/>
    <mergeCell ref="M9:M10"/>
    <mergeCell ref="O9:O10"/>
    <mergeCell ref="I8:I10"/>
    <mergeCell ref="T6:T10"/>
    <mergeCell ref="Q9:Q10"/>
    <mergeCell ref="R7:R10"/>
    <mergeCell ref="S6:S10"/>
    <mergeCell ref="E1:P1"/>
    <mergeCell ref="A2:D2"/>
    <mergeCell ref="E2:P2"/>
    <mergeCell ref="Q2:T2"/>
    <mergeCell ref="C6:E6"/>
    <mergeCell ref="F6:F10"/>
    <mergeCell ref="Q5:T5"/>
    <mergeCell ref="L9:L10"/>
    <mergeCell ref="G6:G10"/>
    <mergeCell ref="H6:R6"/>
    <mergeCell ref="A3:D3"/>
    <mergeCell ref="B106:D106"/>
    <mergeCell ref="M106:S106"/>
    <mergeCell ref="A11:B11"/>
    <mergeCell ref="A12:B12"/>
    <mergeCell ref="A100:E100"/>
    <mergeCell ref="N104:R104"/>
    <mergeCell ref="J8:Q8"/>
    <mergeCell ref="D9:D10"/>
    <mergeCell ref="K9:K10"/>
    <mergeCell ref="B104:D104"/>
    <mergeCell ref="B102:D102"/>
    <mergeCell ref="M102:S102"/>
    <mergeCell ref="M100:S100"/>
    <mergeCell ref="D7:E8"/>
    <mergeCell ref="H7:H10"/>
    <mergeCell ref="P9:P10"/>
    <mergeCell ref="C7:C10"/>
    <mergeCell ref="B101:D101"/>
    <mergeCell ref="M101:S101"/>
  </mergeCells>
  <printOptions horizontalCentered="1"/>
  <pageMargins left="0" right="0" top="0.54" bottom="0.54" header="0.39" footer="0.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HungTHA</dc:creator>
  <cp:keywords/>
  <dc:description/>
  <cp:lastModifiedBy>ADMIN</cp:lastModifiedBy>
  <cp:lastPrinted>2018-05-07T00:52:14Z</cp:lastPrinted>
  <dcterms:created xsi:type="dcterms:W3CDTF">2017-11-01T00:46:55Z</dcterms:created>
  <dcterms:modified xsi:type="dcterms:W3CDTF">2018-05-07T00:52:26Z</dcterms:modified>
  <cp:category/>
  <cp:version/>
  <cp:contentType/>
  <cp:contentStatus/>
</cp:coreProperties>
</file>